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drawings/drawing3.xml" ContentType="application/vnd.openxmlformats-officedocument.drawing+xml"/>
  <Override PartName="/xl/tables/table5.xml" ContentType="application/vnd.openxmlformats-officedocument.spreadsheetml.table+xml"/>
  <Override PartName="/xl/tables/table6.xml" ContentType="application/vnd.openxmlformats-officedocument.spreadsheetml.table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  <Override PartName="/xl/threadedComments/threadedComment1.xml" ContentType="application/vnd.ms-excel.threaded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stefaniegatzka/Desktop/"/>
    </mc:Choice>
  </mc:AlternateContent>
  <xr:revisionPtr revIDLastSave="0" documentId="8_{1A976602-8AFF-9D44-BB25-5257C3D9DFFD}" xr6:coauthVersionLast="47" xr6:coauthVersionMax="47" xr10:uidLastSave="{00000000-0000-0000-0000-000000000000}"/>
  <bookViews>
    <workbookView xWindow="0" yWindow="500" windowWidth="38400" windowHeight="21100" activeTab="1" xr2:uid="{6269BDF2-CAA8-594E-90A9-35D222022EE2}"/>
  </bookViews>
  <sheets>
    <sheet name="Ist-Stand-Analyse_Inventur" sheetId="2" r:id="rId1"/>
    <sheet name="Beispielbestellung" sheetId="13" r:id="rId2"/>
    <sheet name="Hinweise zum Material" sheetId="11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5" i="13" l="1"/>
  <c r="L5" i="13" s="1"/>
  <c r="J6" i="13"/>
  <c r="U46" i="13" l="1"/>
  <c r="U47" i="13"/>
  <c r="S44" i="13"/>
  <c r="S45" i="13"/>
  <c r="Q42" i="13"/>
  <c r="Q43" i="13"/>
  <c r="O40" i="13"/>
  <c r="O41" i="13"/>
  <c r="T47" i="13"/>
  <c r="T46" i="13"/>
  <c r="R45" i="13"/>
  <c r="R44" i="13"/>
  <c r="P43" i="13"/>
  <c r="P42" i="13"/>
  <c r="N41" i="13"/>
  <c r="N40" i="13"/>
  <c r="U37" i="13"/>
  <c r="U38" i="13"/>
  <c r="T38" i="13"/>
  <c r="T37" i="13"/>
  <c r="O36" i="13"/>
  <c r="P36" i="13"/>
  <c r="Q36" i="13"/>
  <c r="R36" i="13"/>
  <c r="S36" i="13"/>
  <c r="N36" i="13"/>
  <c r="O35" i="13"/>
  <c r="P35" i="13"/>
  <c r="Q35" i="13"/>
  <c r="R35" i="13"/>
  <c r="S35" i="13"/>
  <c r="N35" i="13"/>
  <c r="O32" i="13"/>
  <c r="P32" i="13"/>
  <c r="Q32" i="13"/>
  <c r="R32" i="13"/>
  <c r="S32" i="13"/>
  <c r="T32" i="13"/>
  <c r="U32" i="13"/>
  <c r="O33" i="13"/>
  <c r="P33" i="13"/>
  <c r="Q33" i="13"/>
  <c r="R33" i="13"/>
  <c r="S33" i="13"/>
  <c r="T33" i="13"/>
  <c r="U33" i="13"/>
  <c r="N33" i="13"/>
  <c r="N32" i="13"/>
  <c r="K35" i="2"/>
  <c r="L35" i="2"/>
  <c r="Q31" i="13"/>
  <c r="R31" i="13"/>
  <c r="S31" i="13"/>
  <c r="T31" i="13"/>
  <c r="U31" i="13"/>
  <c r="P31" i="13"/>
  <c r="U29" i="13"/>
  <c r="T29" i="13"/>
  <c r="S28" i="13"/>
  <c r="R28" i="13"/>
  <c r="S27" i="13"/>
  <c r="R27" i="13"/>
  <c r="Q26" i="13"/>
  <c r="P26" i="13"/>
  <c r="Q25" i="13"/>
  <c r="P25" i="13"/>
  <c r="N24" i="13"/>
  <c r="O24" i="13"/>
  <c r="Q24" i="13"/>
  <c r="P24" i="13"/>
  <c r="O23" i="13"/>
  <c r="N23" i="13"/>
  <c r="O22" i="13"/>
  <c r="N22" i="13"/>
  <c r="O19" i="13"/>
  <c r="P19" i="13"/>
  <c r="Q19" i="13"/>
  <c r="R19" i="13"/>
  <c r="S19" i="13"/>
  <c r="T19" i="13"/>
  <c r="U19" i="13"/>
  <c r="N19" i="13"/>
  <c r="S16" i="13"/>
  <c r="T16" i="13"/>
  <c r="U16" i="13"/>
  <c r="R16" i="13"/>
  <c r="R12" i="13"/>
  <c r="S12" i="13"/>
  <c r="Q13" i="13"/>
  <c r="R13" i="13"/>
  <c r="S13" i="13"/>
  <c r="P13" i="13"/>
  <c r="O11" i="13"/>
  <c r="N11" i="13"/>
  <c r="O9" i="13"/>
  <c r="P9" i="13"/>
  <c r="Q9" i="13"/>
  <c r="N9" i="13"/>
  <c r="O6" i="13"/>
  <c r="P6" i="13"/>
  <c r="Q6" i="13"/>
  <c r="R6" i="13"/>
  <c r="S6" i="13"/>
  <c r="T6" i="13"/>
  <c r="U6" i="13"/>
  <c r="N6" i="13"/>
  <c r="O21" i="13"/>
  <c r="N21" i="13"/>
  <c r="K14" i="2"/>
  <c r="L14" i="2"/>
  <c r="O18" i="13"/>
  <c r="P18" i="13"/>
  <c r="Q18" i="13"/>
  <c r="R18" i="13"/>
  <c r="S18" i="13"/>
  <c r="T18" i="13"/>
  <c r="U18" i="13"/>
  <c r="N18" i="13"/>
  <c r="S15" i="13"/>
  <c r="T15" i="13"/>
  <c r="U15" i="13"/>
  <c r="R15" i="13"/>
  <c r="Q14" i="13"/>
  <c r="R14" i="13"/>
  <c r="S14" i="13"/>
  <c r="P14" i="13"/>
  <c r="Q12" i="13"/>
  <c r="P12" i="13"/>
  <c r="K10" i="2"/>
  <c r="L10" i="2"/>
  <c r="O10" i="13"/>
  <c r="N10" i="13"/>
  <c r="O8" i="13"/>
  <c r="P8" i="13"/>
  <c r="Q8" i="13"/>
  <c r="N8" i="13"/>
  <c r="O5" i="13"/>
  <c r="P5" i="13"/>
  <c r="Q5" i="13"/>
  <c r="R5" i="13"/>
  <c r="S5" i="13"/>
  <c r="T5" i="13"/>
  <c r="U5" i="13"/>
  <c r="N5" i="13"/>
  <c r="J25" i="13"/>
  <c r="J27" i="13"/>
  <c r="H31" i="13"/>
  <c r="J31" i="13" s="1"/>
  <c r="J35" i="13"/>
  <c r="L35" i="13" s="1"/>
  <c r="L33" i="13"/>
  <c r="L32" i="13"/>
  <c r="L27" i="13"/>
  <c r="L25" i="13"/>
  <c r="L23" i="13"/>
  <c r="L22" i="13"/>
  <c r="K27" i="2"/>
  <c r="K28" i="2"/>
  <c r="K29" i="2"/>
  <c r="K30" i="2"/>
  <c r="K31" i="2"/>
  <c r="K32" i="2"/>
  <c r="K33" i="2"/>
  <c r="K34" i="2"/>
  <c r="K36" i="2"/>
  <c r="K37" i="2"/>
  <c r="K38" i="2"/>
  <c r="K7" i="2"/>
  <c r="K8" i="2"/>
  <c r="K9" i="2"/>
  <c r="K11" i="2"/>
  <c r="K12" i="2"/>
  <c r="K13" i="2"/>
  <c r="K15" i="2"/>
  <c r="K16" i="2"/>
  <c r="K17" i="2"/>
  <c r="K18" i="2"/>
  <c r="K19" i="2"/>
  <c r="L19" i="13"/>
  <c r="L9" i="13"/>
  <c r="L11" i="13"/>
  <c r="L6" i="13"/>
  <c r="J8" i="13"/>
  <c r="L8" i="13" s="1"/>
  <c r="J9" i="13"/>
  <c r="J10" i="13"/>
  <c r="L10" i="13" s="1"/>
  <c r="J11" i="13"/>
  <c r="J12" i="13"/>
  <c r="L12" i="13" s="1"/>
  <c r="J13" i="13"/>
  <c r="L13" i="13" s="1"/>
  <c r="J14" i="13"/>
  <c r="L14" i="13" s="1"/>
  <c r="J15" i="13"/>
  <c r="L15" i="13" s="1"/>
  <c r="J16" i="13"/>
  <c r="L16" i="13" s="1"/>
  <c r="J18" i="13"/>
  <c r="L18" i="13" s="1"/>
  <c r="J19" i="13"/>
  <c r="J21" i="13"/>
  <c r="L21" i="13" s="1"/>
  <c r="J22" i="13"/>
  <c r="J23" i="13"/>
  <c r="J24" i="13"/>
  <c r="L24" i="13" s="1"/>
  <c r="J26" i="13"/>
  <c r="L26" i="13" s="1"/>
  <c r="J28" i="13"/>
  <c r="L28" i="13" s="1"/>
  <c r="J29" i="13"/>
  <c r="L29" i="13" s="1"/>
  <c r="J30" i="13"/>
  <c r="J32" i="13"/>
  <c r="J33" i="13"/>
  <c r="J36" i="13"/>
  <c r="L36" i="13" s="1"/>
  <c r="J37" i="13"/>
  <c r="L37" i="13" s="1"/>
  <c r="J38" i="13"/>
  <c r="L38" i="13" s="1"/>
  <c r="J39" i="13"/>
  <c r="J40" i="13"/>
  <c r="L40" i="13" s="1"/>
  <c r="J41" i="13"/>
  <c r="L41" i="13" s="1"/>
  <c r="J42" i="13"/>
  <c r="L42" i="13" s="1"/>
  <c r="J43" i="13"/>
  <c r="L43" i="13" s="1"/>
  <c r="J44" i="13"/>
  <c r="L44" i="13" s="1"/>
  <c r="J45" i="13"/>
  <c r="L45" i="13" s="1"/>
  <c r="J46" i="13"/>
  <c r="L46" i="13" s="1"/>
  <c r="J47" i="13"/>
  <c r="L47" i="13" s="1"/>
  <c r="L29" i="2"/>
  <c r="L9" i="2"/>
  <c r="L38" i="2"/>
  <c r="L37" i="2"/>
  <c r="L36" i="2"/>
  <c r="L34" i="2"/>
  <c r="L33" i="2"/>
  <c r="L32" i="2"/>
  <c r="L31" i="2"/>
  <c r="L30" i="2"/>
  <c r="L28" i="2"/>
  <c r="L27" i="2"/>
  <c r="L16" i="2"/>
  <c r="L7" i="2"/>
  <c r="L8" i="2"/>
  <c r="L11" i="2"/>
  <c r="L12" i="2"/>
  <c r="L13" i="2"/>
  <c r="L15" i="2"/>
  <c r="L17" i="2"/>
  <c r="L18" i="2"/>
  <c r="L19" i="2"/>
  <c r="L31" i="13" l="1"/>
  <c r="L49" i="1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tc={B38C2319-A41D-7C40-938B-410164C25BD4}</author>
  </authors>
  <commentList>
    <comment ref="G51" authorId="0" shapeId="0" xr:uid="{B38C2319-A41D-7C40-938B-410164C25BD4}">
      <text>
        <r>
          <rPr>
            <sz val="12"/>
            <color theme="1"/>
            <rFont val="Calibri"/>
            <family val="2"/>
            <scheme val="minor"/>
          </rPr>
  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Graue Bereiche in der Tabelle Kennzeichen, dass das Material in der Regel nicht für diese Jahrgangsstufe benötigt wird.</t>
        </r>
      </text>
    </comment>
  </commentList>
</comments>
</file>

<file path=xl/sharedStrings.xml><?xml version="1.0" encoding="utf-8"?>
<sst xmlns="http://schemas.openxmlformats.org/spreadsheetml/2006/main" count="204" uniqueCount="97">
  <si>
    <t>Verlag</t>
  </si>
  <si>
    <t>Gesamtpreis</t>
  </si>
  <si>
    <t>1a</t>
  </si>
  <si>
    <t>1b</t>
  </si>
  <si>
    <t>2a</t>
  </si>
  <si>
    <t>2b</t>
  </si>
  <si>
    <t>3a</t>
  </si>
  <si>
    <t>3b</t>
  </si>
  <si>
    <t>4a</t>
  </si>
  <si>
    <t>4b</t>
  </si>
  <si>
    <t>kein Bedarf</t>
  </si>
  <si>
    <t>Fünfer- und Zehnerstreifen</t>
  </si>
  <si>
    <t>Wendeplättchen magnetisch</t>
  </si>
  <si>
    <t>Zwanzigerreihe</t>
  </si>
  <si>
    <t>Zahlenstrahl bis 1000</t>
  </si>
  <si>
    <t>Hunderterfeld</t>
  </si>
  <si>
    <t>Zwanzigerfeld magnetisch</t>
  </si>
  <si>
    <t>Stellenwerttafel</t>
  </si>
  <si>
    <t>Zahlenbaukarten</t>
  </si>
  <si>
    <t>Zahlenbaukarten bis 1 Mio</t>
  </si>
  <si>
    <t>Fünfer- und Zehnerstreifen magn.</t>
  </si>
  <si>
    <t>Anschauungsmaterial im Arithmetikunterricht</t>
  </si>
  <si>
    <t>Materialbezeichnung</t>
  </si>
  <si>
    <t>Verwendung</t>
  </si>
  <si>
    <t>Bestellnummer</t>
  </si>
  <si>
    <t>Preis</t>
  </si>
  <si>
    <t>Schüler</t>
  </si>
  <si>
    <t>Demonstration</t>
  </si>
  <si>
    <t>Zwanzigerfeld</t>
  </si>
  <si>
    <t>Anzahl pro Klasse</t>
  </si>
  <si>
    <t>Abdeckwinkel</t>
  </si>
  <si>
    <t>Tausenderbuch</t>
  </si>
  <si>
    <t>Zehnerstreifen magnetisch</t>
  </si>
  <si>
    <t>Zahlenbaukarten T,H,Z,E</t>
  </si>
  <si>
    <t>Zahlenbaukarten bis 1 Million</t>
  </si>
  <si>
    <t>Zahlenstrahl 20</t>
  </si>
  <si>
    <t>Hunderterreihe</t>
  </si>
  <si>
    <t>Zahlenstrahl 100</t>
  </si>
  <si>
    <t>Zahlenstrahl 1000</t>
  </si>
  <si>
    <t>Würfelmaterial (Kiste mit T,H,Z,E)</t>
  </si>
  <si>
    <t>Stellenwerttafel (Z,E)</t>
  </si>
  <si>
    <t>Stellenwerttafel (H,Z,E)</t>
  </si>
  <si>
    <t>Stellenwerttafel (T,H,Z,E)</t>
  </si>
  <si>
    <t>drucken und laminieren</t>
  </si>
  <si>
    <t>Ziffern- und Zahlenkarten 0-20 (Set)</t>
  </si>
  <si>
    <t>Würfelmaterial (magnetisch)</t>
  </si>
  <si>
    <t xml:space="preserve">Material </t>
  </si>
  <si>
    <t>Hunderterfeld &amp; Abdeckwinkel</t>
  </si>
  <si>
    <t>Hunderterfelder, Tausenderbuch</t>
  </si>
  <si>
    <t>Würfelmaterial</t>
  </si>
  <si>
    <t>Zahlenstrahl</t>
  </si>
  <si>
    <t>Abbildung</t>
  </si>
  <si>
    <t xml:space="preserve">Wendeplättchen </t>
  </si>
  <si>
    <t>Ziffernkarten / Zahlenkarten</t>
  </si>
  <si>
    <t>vorhanden</t>
  </si>
  <si>
    <t>benötigt</t>
  </si>
  <si>
    <t>Stellenwerttafel (M,HT,ZT,T,H,Z,E)</t>
  </si>
  <si>
    <r>
      <rPr>
        <b/>
        <sz val="18"/>
        <color theme="0"/>
        <rFont val="Calibri"/>
        <family val="2"/>
      </rPr>
      <t xml:space="preserve">Anschauungsmaterial im Arithmetikunterricht	</t>
    </r>
    <r>
      <rPr>
        <sz val="12"/>
        <color rgb="FF4EA72E"/>
        <rFont val="Aptos Narrow"/>
        <family val="2"/>
      </rPr>
      <t xml:space="preserve">								</t>
    </r>
  </si>
  <si>
    <t>Zwanzigerreihe/ Hunderterreihe</t>
  </si>
  <si>
    <t>Zwanzigerfeld magn.</t>
  </si>
  <si>
    <t xml:space="preserve">Hunderterfeld magn. </t>
  </si>
  <si>
    <t>Anzahl pro Kind</t>
  </si>
  <si>
    <t>Preis pro Einheit</t>
  </si>
  <si>
    <t>Ziffernkarten / Zahlenkarten 0-20 (Set)</t>
  </si>
  <si>
    <t>Würfelmaterial magnetisch</t>
  </si>
  <si>
    <t>Demonstrationsmaterial</t>
  </si>
  <si>
    <t>Material für die Schüler*innen</t>
  </si>
  <si>
    <t>Fünfer- und Zehnerstreifen magn. (1 Set)</t>
  </si>
  <si>
    <t>Zahlenstrahl bis 10.000 / 100.000</t>
  </si>
  <si>
    <t>Wendeplättchen magnetisch (20 St.)</t>
  </si>
  <si>
    <t xml:space="preserve">Wendeplättchen rot/blau, 1,6cm </t>
  </si>
  <si>
    <r>
      <t xml:space="preserve">Inventur: Welches Anschauungsmaterial ist für die </t>
    </r>
    <r>
      <rPr>
        <b/>
        <sz val="18"/>
        <color theme="4" tint="-0.499984740745262"/>
        <rFont val="Calibri"/>
        <family val="2"/>
      </rPr>
      <t>Hand der Kinder</t>
    </r>
    <r>
      <rPr>
        <sz val="18"/>
        <color theme="4" tint="-0.499984740745262"/>
        <rFont val="Calibri"/>
        <family val="2"/>
      </rPr>
      <t xml:space="preserve"> bereits ausreichend in der Klasse vorhanden? </t>
    </r>
  </si>
  <si>
    <r>
      <t xml:space="preserve">Inventur: Welches Anschauungsmaterial ist in Form von </t>
    </r>
    <r>
      <rPr>
        <b/>
        <sz val="18"/>
        <color theme="4" tint="-0.499984740745262"/>
        <rFont val="Calibri"/>
        <family val="2"/>
      </rPr>
      <t>Demonstrationsmaterial</t>
    </r>
    <r>
      <rPr>
        <sz val="18"/>
        <color theme="4" tint="-0.499984740745262"/>
        <rFont val="Calibri"/>
        <family val="2"/>
      </rPr>
      <t xml:space="preserve"> bereits in der Klasse vorhanden? </t>
    </r>
  </si>
  <si>
    <t>Stellenwerttafeln</t>
  </si>
  <si>
    <t xml:space="preserve">Stellenwerttafeln groß </t>
  </si>
  <si>
    <t>Wendeplättchen 1,6cm</t>
  </si>
  <si>
    <t>! 1500 Wendeplättchen für etwa 12€)</t>
  </si>
  <si>
    <t>wird benötigt</t>
  </si>
  <si>
    <t>ist vorhanden</t>
  </si>
  <si>
    <t>Zahlenstrahl &gt; 1000</t>
  </si>
  <si>
    <t>Anzahl insgesamt</t>
  </si>
  <si>
    <r>
      <t xml:space="preserve">Bedarf </t>
    </r>
    <r>
      <rPr>
        <sz val="10"/>
        <color theme="0"/>
        <rFont val="Calibri (Textkörper)"/>
      </rPr>
      <t>pro</t>
    </r>
    <r>
      <rPr>
        <sz val="14"/>
        <color theme="0"/>
        <rFont val="Calibri"/>
        <family val="2"/>
        <scheme val="minor"/>
      </rPr>
      <t xml:space="preserve"> Person</t>
    </r>
  </si>
  <si>
    <r>
      <t xml:space="preserve">Bedarf </t>
    </r>
    <r>
      <rPr>
        <sz val="10"/>
        <color theme="0"/>
        <rFont val="Calibri (Textkörper)"/>
      </rPr>
      <t>pro</t>
    </r>
    <r>
      <rPr>
        <sz val="14"/>
        <color theme="0"/>
        <rFont val="Calibri"/>
        <family val="2"/>
        <scheme val="minor"/>
      </rPr>
      <t xml:space="preserve"> Klasse</t>
    </r>
  </si>
  <si>
    <t>Anzahl  Klassen</t>
  </si>
  <si>
    <t>halber Klassensatz (0,5), ggf. weniger</t>
  </si>
  <si>
    <t>1 Zahlenstrahl pro Kind, ggf. halber Klassensatz (0,5)</t>
  </si>
  <si>
    <t>Beilage Schulbuch</t>
  </si>
  <si>
    <t>Beilage Schulbuch, Jedes Kind benötigt 10 fünfer-/Zehnerstreifen</t>
  </si>
  <si>
    <t xml:space="preserve">Jedes Kind benötigt 20 Plättchen, Dose zur Aufbewahrung. Durchmesser der Plättchen beachten -&gt; passend zum 20er-Feld </t>
  </si>
  <si>
    <t>Durchmesser der Plättchen beachten -&gt; passend zu anderem Material, bspw. magn. Zwanzigerfeld</t>
  </si>
  <si>
    <t>ggf. doppelter / dreifacher Satz, damit Ziffern bei mehrstelligen Zahlen mehrfach vorkommen können</t>
  </si>
  <si>
    <t>Beilage Schulbuch mit weiterem Material, Jedes Kind benötigt 1 Set Karten (0-20), Dose zur Aufbewahrung</t>
  </si>
  <si>
    <t>möglichst farblich neutral, andernfalls Farben der Stellenwerte beachten</t>
  </si>
  <si>
    <t>halber Klassensatz (0,5) oder gruppenweise (0,25)</t>
  </si>
  <si>
    <t>Diese Spalten können Sie ausfüllen.</t>
  </si>
  <si>
    <t>Besonderheiten (s. Word-Datei)</t>
  </si>
  <si>
    <t>Zwanzigerreihe/Hunderterreihe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</si>
</sst>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* #,##0.00\ &quot;€&quot;_-;\-* #,##0.00\ &quot;€&quot;_-;_-* &quot;-&quot;??\ &quot;€&quot;_-;_-@_-"/>
    <numFmt numFmtId="164" formatCode="#,##0.00\ &quot;€&quot;"/>
    <numFmt numFmtId="165" formatCode="0.0"/>
  </numFmts>
  <fonts count="22" x14ac:knownFonts="1"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4"/>
      <color theme="0"/>
      <name val="Calibri"/>
      <family val="2"/>
      <scheme val="minor"/>
    </font>
    <font>
      <sz val="24"/>
      <color theme="0"/>
      <name val="Calibri"/>
      <family val="2"/>
      <scheme val="minor"/>
    </font>
    <font>
      <sz val="12"/>
      <color theme="1"/>
      <name val="Aptos Narrow"/>
      <family val="2"/>
    </font>
    <font>
      <sz val="12"/>
      <color rgb="FF4EA72E"/>
      <name val="Aptos Narrow"/>
      <family val="2"/>
    </font>
    <font>
      <sz val="16"/>
      <color theme="1"/>
      <name val="Aptos Narrow"/>
      <family val="2"/>
    </font>
    <font>
      <b/>
      <sz val="16"/>
      <color theme="0"/>
      <name val="Calibri"/>
      <family val="2"/>
    </font>
    <font>
      <sz val="16"/>
      <color rgb="FF000000"/>
      <name val="Calibri"/>
      <family val="2"/>
    </font>
    <font>
      <sz val="16"/>
      <color rgb="FF3C7D22"/>
      <name val="Calibri"/>
      <family val="2"/>
    </font>
    <font>
      <sz val="16"/>
      <color theme="1"/>
      <name val="Calibri"/>
      <family val="2"/>
    </font>
    <font>
      <b/>
      <sz val="18"/>
      <color theme="0"/>
      <name val="Calibri"/>
      <family val="2"/>
    </font>
    <font>
      <sz val="18"/>
      <color theme="4" tint="-0.499984740745262"/>
      <name val="Calibri"/>
      <family val="2"/>
    </font>
    <font>
      <b/>
      <sz val="18"/>
      <color theme="4" tint="-0.499984740745262"/>
      <name val="Calibri"/>
      <family val="2"/>
    </font>
    <font>
      <sz val="16"/>
      <color theme="1"/>
      <name val="Calibri"/>
      <family val="2"/>
      <scheme val="minor"/>
    </font>
    <font>
      <b/>
      <sz val="18"/>
      <color rgb="FF002060"/>
      <name val="Calibri (Textkörper)"/>
    </font>
    <font>
      <sz val="12"/>
      <color theme="0" tint="-0.499984740745262"/>
      <name val="Calibri"/>
      <family val="2"/>
      <scheme val="minor"/>
    </font>
    <font>
      <sz val="12"/>
      <color theme="0" tint="-0.34998626667073579"/>
      <name val="Calibri"/>
      <family val="2"/>
      <scheme val="minor"/>
    </font>
    <font>
      <sz val="12"/>
      <color theme="4" tint="-0.499984740745262"/>
      <name val="Calibri"/>
      <family val="2"/>
      <scheme val="minor"/>
    </font>
    <font>
      <b/>
      <u/>
      <sz val="12"/>
      <color theme="4" tint="-0.499984740745262"/>
      <name val="Calibri"/>
      <family val="2"/>
      <scheme val="minor"/>
    </font>
    <font>
      <sz val="10"/>
      <color theme="0"/>
      <name val="Calibri (Textkörper)"/>
    </font>
    <font>
      <sz val="8"/>
      <color rgb="FFF8CBAD"/>
      <name val="Calibri"/>
      <family val="2"/>
      <scheme val="minor"/>
    </font>
  </fonts>
  <fills count="27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72FFFF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58CFCA"/>
        <bgColor indexed="64"/>
      </patternFill>
    </fill>
    <fill>
      <patternFill patternType="solid">
        <fgColor rgb="FF9AC0D1"/>
        <bgColor indexed="64"/>
      </patternFill>
    </fill>
    <fill>
      <patternFill patternType="solid">
        <fgColor rgb="FFC4F8FF"/>
        <bgColor indexed="64"/>
      </patternFill>
    </fill>
    <fill>
      <patternFill patternType="solid">
        <fgColor rgb="FFE0E200"/>
        <bgColor indexed="64"/>
      </patternFill>
    </fill>
    <fill>
      <patternFill patternType="solid">
        <fgColor rgb="FFA0A955"/>
        <bgColor indexed="64"/>
      </patternFill>
    </fill>
    <fill>
      <patternFill patternType="solid">
        <fgColor rgb="FFD4E396"/>
        <bgColor indexed="64"/>
      </patternFill>
    </fill>
    <fill>
      <patternFill patternType="solid">
        <fgColor rgb="FFE0E200"/>
        <bgColor rgb="FF000000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BFBFBF"/>
        <bgColor rgb="FF000000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92E4D6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98B5EF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8AD8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theme="4" tint="0.39997558519241921"/>
      </left>
      <right/>
      <top style="thin">
        <color theme="4" tint="0.39997558519241921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28">
    <xf numFmtId="0" fontId="0" fillId="0" borderId="0" xfId="0"/>
    <xf numFmtId="0" fontId="4" fillId="0" borderId="0" xfId="0" applyFont="1"/>
    <xf numFmtId="0" fontId="5" fillId="0" borderId="0" xfId="0" applyFont="1"/>
    <xf numFmtId="0" fontId="6" fillId="0" borderId="0" xfId="0" applyFont="1"/>
    <xf numFmtId="0" fontId="7" fillId="7" borderId="6" xfId="0" applyFont="1" applyFill="1" applyBorder="1"/>
    <xf numFmtId="0" fontId="7" fillId="7" borderId="6" xfId="0" applyFont="1" applyFill="1" applyBorder="1" applyAlignment="1">
      <alignment horizontal="center"/>
    </xf>
    <xf numFmtId="0" fontId="9" fillId="0" borderId="1" xfId="0" applyFont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8" fillId="18" borderId="1" xfId="0" applyFont="1" applyFill="1" applyBorder="1"/>
    <xf numFmtId="0" fontId="9" fillId="0" borderId="4" xfId="0" applyFont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8" fillId="19" borderId="1" xfId="0" applyFont="1" applyFill="1" applyBorder="1"/>
    <xf numFmtId="0" fontId="8" fillId="5" borderId="1" xfId="0" applyFont="1" applyFill="1" applyBorder="1"/>
    <xf numFmtId="0" fontId="8" fillId="12" borderId="1" xfId="0" applyFont="1" applyFill="1" applyBorder="1"/>
    <xf numFmtId="0" fontId="8" fillId="10" borderId="1" xfId="0" applyFont="1" applyFill="1" applyBorder="1"/>
    <xf numFmtId="0" fontId="8" fillId="11" borderId="1" xfId="0" applyFont="1" applyFill="1" applyBorder="1"/>
    <xf numFmtId="0" fontId="8" fillId="14" borderId="1" xfId="0" applyFont="1" applyFill="1" applyBorder="1"/>
    <xf numFmtId="0" fontId="8" fillId="13" borderId="4" xfId="0" applyFont="1" applyFill="1" applyBorder="1"/>
    <xf numFmtId="0" fontId="10" fillId="4" borderId="2" xfId="0" applyFont="1" applyFill="1" applyBorder="1"/>
    <xf numFmtId="0" fontId="10" fillId="4" borderId="1" xfId="0" applyFont="1" applyFill="1" applyBorder="1"/>
    <xf numFmtId="0" fontId="10" fillId="4" borderId="4" xfId="0" applyFont="1" applyFill="1" applyBorder="1"/>
    <xf numFmtId="0" fontId="10" fillId="2" borderId="2" xfId="0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10" fillId="2" borderId="1" xfId="0" applyFont="1" applyFill="1" applyBorder="1"/>
    <xf numFmtId="0" fontId="10" fillId="2" borderId="4" xfId="0" applyFont="1" applyFill="1" applyBorder="1"/>
    <xf numFmtId="0" fontId="5" fillId="0" borderId="0" xfId="0" applyFont="1" applyAlignment="1">
      <alignment horizontal="center"/>
    </xf>
    <xf numFmtId="0" fontId="12" fillId="0" borderId="0" xfId="0" applyFont="1"/>
    <xf numFmtId="0" fontId="9" fillId="3" borderId="1" xfId="0" applyFont="1" applyFill="1" applyBorder="1"/>
    <xf numFmtId="0" fontId="9" fillId="18" borderId="1" xfId="0" applyFont="1" applyFill="1" applyBorder="1"/>
    <xf numFmtId="0" fontId="7" fillId="7" borderId="7" xfId="0" applyFont="1" applyFill="1" applyBorder="1"/>
    <xf numFmtId="0" fontId="8" fillId="13" borderId="1" xfId="0" applyFont="1" applyFill="1" applyBorder="1"/>
    <xf numFmtId="0" fontId="14" fillId="0" borderId="0" xfId="0" applyFont="1"/>
    <xf numFmtId="0" fontId="0" fillId="0" borderId="6" xfId="0" applyBorder="1"/>
    <xf numFmtId="0" fontId="0" fillId="0" borderId="5" xfId="0" applyBorder="1"/>
    <xf numFmtId="0" fontId="0" fillId="0" borderId="8" xfId="0" applyBorder="1"/>
    <xf numFmtId="0" fontId="0" fillId="0" borderId="9" xfId="0" applyBorder="1"/>
    <xf numFmtId="0" fontId="0" fillId="0" borderId="3" xfId="0" applyBorder="1"/>
    <xf numFmtId="44" fontId="14" fillId="0" borderId="0" xfId="1" applyFont="1"/>
    <xf numFmtId="0" fontId="15" fillId="0" borderId="0" xfId="0" applyFont="1"/>
    <xf numFmtId="44" fontId="14" fillId="0" borderId="0" xfId="1" applyFont="1" applyAlignment="1">
      <alignment horizontal="right"/>
    </xf>
    <xf numFmtId="0" fontId="2" fillId="21" borderId="0" xfId="0" applyFont="1" applyFill="1" applyAlignment="1">
      <alignment vertical="center"/>
    </xf>
    <xf numFmtId="0" fontId="0" fillId="23" borderId="1" xfId="0" applyFill="1" applyBorder="1"/>
    <xf numFmtId="0" fontId="0" fillId="0" borderId="0" xfId="0" applyAlignment="1">
      <alignment horizontal="left"/>
    </xf>
    <xf numFmtId="0" fontId="2" fillId="21" borderId="0" xfId="0" applyFont="1" applyFill="1" applyAlignment="1">
      <alignment horizontal="center"/>
    </xf>
    <xf numFmtId="0" fontId="0" fillId="24" borderId="0" xfId="0" applyFill="1"/>
    <xf numFmtId="0" fontId="0" fillId="23" borderId="1" xfId="0" applyFill="1" applyBorder="1" applyAlignment="1">
      <alignment horizontal="center"/>
    </xf>
    <xf numFmtId="0" fontId="0" fillId="25" borderId="0" xfId="0" applyFill="1"/>
    <xf numFmtId="0" fontId="0" fillId="23" borderId="0" xfId="0" applyFill="1"/>
    <xf numFmtId="0" fontId="2" fillId="0" borderId="0" xfId="0" applyFont="1" applyAlignment="1">
      <alignment horizontal="center"/>
    </xf>
    <xf numFmtId="0" fontId="16" fillId="23" borderId="1" xfId="0" applyFont="1" applyFill="1" applyBorder="1" applyAlignment="1">
      <alignment horizontal="center"/>
    </xf>
    <xf numFmtId="0" fontId="16" fillId="23" borderId="1" xfId="0" applyFont="1" applyFill="1" applyBorder="1"/>
    <xf numFmtId="0" fontId="0" fillId="0" borderId="0" xfId="0" applyAlignment="1">
      <alignment horizontal="center"/>
    </xf>
    <xf numFmtId="0" fontId="16" fillId="23" borderId="4" xfId="0" applyFont="1" applyFill="1" applyBorder="1" applyAlignment="1">
      <alignment horizontal="center"/>
    </xf>
    <xf numFmtId="0" fontId="16" fillId="23" borderId="4" xfId="0" applyFont="1" applyFill="1" applyBorder="1"/>
    <xf numFmtId="0" fontId="0" fillId="23" borderId="4" xfId="0" applyFill="1" applyBorder="1"/>
    <xf numFmtId="0" fontId="18" fillId="8" borderId="8" xfId="0" applyFont="1" applyFill="1" applyBorder="1"/>
    <xf numFmtId="0" fontId="18" fillId="22" borderId="8" xfId="0" applyFont="1" applyFill="1" applyBorder="1"/>
    <xf numFmtId="44" fontId="18" fillId="22" borderId="8" xfId="1" applyFont="1" applyFill="1" applyBorder="1"/>
    <xf numFmtId="164" fontId="18" fillId="22" borderId="8" xfId="1" applyNumberFormat="1" applyFont="1" applyFill="1" applyBorder="1"/>
    <xf numFmtId="0" fontId="18" fillId="8" borderId="6" xfId="0" applyFont="1" applyFill="1" applyBorder="1"/>
    <xf numFmtId="0" fontId="18" fillId="0" borderId="6" xfId="0" applyFont="1" applyBorder="1"/>
    <xf numFmtId="44" fontId="18" fillId="0" borderId="6" xfId="1" applyFont="1" applyFill="1" applyBorder="1"/>
    <xf numFmtId="164" fontId="18" fillId="0" borderId="6" xfId="1" applyNumberFormat="1" applyFont="1" applyFill="1" applyBorder="1"/>
    <xf numFmtId="0" fontId="18" fillId="0" borderId="0" xfId="0" applyFont="1"/>
    <xf numFmtId="44" fontId="18" fillId="0" borderId="0" xfId="1" applyFont="1" applyBorder="1"/>
    <xf numFmtId="164" fontId="18" fillId="0" borderId="0" xfId="1" applyNumberFormat="1" applyFont="1" applyBorder="1"/>
    <xf numFmtId="0" fontId="18" fillId="9" borderId="8" xfId="0" applyFont="1" applyFill="1" applyBorder="1"/>
    <xf numFmtId="0" fontId="18" fillId="5" borderId="8" xfId="0" applyFont="1" applyFill="1" applyBorder="1"/>
    <xf numFmtId="44" fontId="18" fillId="5" borderId="8" xfId="1" applyFont="1" applyFill="1" applyBorder="1"/>
    <xf numFmtId="164" fontId="18" fillId="5" borderId="8" xfId="1" applyNumberFormat="1" applyFont="1" applyFill="1" applyBorder="1"/>
    <xf numFmtId="0" fontId="18" fillId="9" borderId="0" xfId="0" applyFont="1" applyFill="1"/>
    <xf numFmtId="44" fontId="18" fillId="0" borderId="0" xfId="1" applyFont="1" applyFill="1" applyBorder="1"/>
    <xf numFmtId="164" fontId="18" fillId="0" borderId="0" xfId="1" applyNumberFormat="1" applyFont="1" applyFill="1" applyBorder="1"/>
    <xf numFmtId="0" fontId="18" fillId="5" borderId="0" xfId="0" applyFont="1" applyFill="1"/>
    <xf numFmtId="44" fontId="18" fillId="5" borderId="0" xfId="1" applyFont="1" applyFill="1" applyBorder="1"/>
    <xf numFmtId="164" fontId="18" fillId="5" borderId="0" xfId="1" applyNumberFormat="1" applyFont="1" applyFill="1" applyBorder="1"/>
    <xf numFmtId="0" fontId="18" fillId="9" borderId="6" xfId="0" applyFont="1" applyFill="1" applyBorder="1"/>
    <xf numFmtId="0" fontId="18" fillId="6" borderId="8" xfId="0" applyFont="1" applyFill="1" applyBorder="1"/>
    <xf numFmtId="0" fontId="18" fillId="12" borderId="8" xfId="0" applyFont="1" applyFill="1" applyBorder="1"/>
    <xf numFmtId="44" fontId="18" fillId="12" borderId="8" xfId="1" applyFont="1" applyFill="1" applyBorder="1"/>
    <xf numFmtId="164" fontId="18" fillId="12" borderId="8" xfId="1" applyNumberFormat="1" applyFont="1" applyFill="1" applyBorder="1"/>
    <xf numFmtId="0" fontId="18" fillId="6" borderId="6" xfId="0" applyFont="1" applyFill="1" applyBorder="1"/>
    <xf numFmtId="44" fontId="18" fillId="0" borderId="6" xfId="1" applyFont="1" applyBorder="1"/>
    <xf numFmtId="164" fontId="18" fillId="0" borderId="6" xfId="1" applyNumberFormat="1" applyFont="1" applyBorder="1"/>
    <xf numFmtId="0" fontId="18" fillId="10" borderId="8" xfId="0" applyFont="1" applyFill="1" applyBorder="1"/>
    <xf numFmtId="0" fontId="18" fillId="20" borderId="8" xfId="0" applyFont="1" applyFill="1" applyBorder="1"/>
    <xf numFmtId="44" fontId="18" fillId="20" borderId="8" xfId="1" applyFont="1" applyFill="1" applyBorder="1"/>
    <xf numFmtId="164" fontId="18" fillId="20" borderId="8" xfId="1" applyNumberFormat="1" applyFont="1" applyFill="1" applyBorder="1"/>
    <xf numFmtId="0" fontId="18" fillId="10" borderId="0" xfId="0" applyFont="1" applyFill="1"/>
    <xf numFmtId="0" fontId="18" fillId="20" borderId="0" xfId="0" applyFont="1" applyFill="1"/>
    <xf numFmtId="44" fontId="18" fillId="20" borderId="0" xfId="1" applyFont="1" applyFill="1" applyBorder="1"/>
    <xf numFmtId="164" fontId="18" fillId="20" borderId="0" xfId="1" applyNumberFormat="1" applyFont="1" applyFill="1" applyBorder="1"/>
    <xf numFmtId="165" fontId="18" fillId="20" borderId="0" xfId="0" applyNumberFormat="1" applyFont="1" applyFill="1"/>
    <xf numFmtId="0" fontId="18" fillId="10" borderId="6" xfId="0" applyFont="1" applyFill="1" applyBorder="1"/>
    <xf numFmtId="0" fontId="18" fillId="11" borderId="8" xfId="0" applyFont="1" applyFill="1" applyBorder="1"/>
    <xf numFmtId="44" fontId="18" fillId="11" borderId="8" xfId="1" applyFont="1" applyFill="1" applyBorder="1"/>
    <xf numFmtId="164" fontId="18" fillId="11" borderId="8" xfId="1" applyNumberFormat="1" applyFont="1" applyFill="1" applyBorder="1"/>
    <xf numFmtId="0" fontId="18" fillId="11" borderId="0" xfId="0" applyFont="1" applyFill="1"/>
    <xf numFmtId="0" fontId="18" fillId="11" borderId="6" xfId="0" applyFont="1" applyFill="1" applyBorder="1"/>
    <xf numFmtId="0" fontId="18" fillId="14" borderId="8" xfId="0" applyFont="1" applyFill="1" applyBorder="1"/>
    <xf numFmtId="0" fontId="18" fillId="15" borderId="8" xfId="0" applyFont="1" applyFill="1" applyBorder="1"/>
    <xf numFmtId="44" fontId="18" fillId="15" borderId="8" xfId="1" applyFont="1" applyFill="1" applyBorder="1"/>
    <xf numFmtId="164" fontId="18" fillId="15" borderId="8" xfId="1" applyNumberFormat="1" applyFont="1" applyFill="1" applyBorder="1"/>
    <xf numFmtId="0" fontId="18" fillId="14" borderId="0" xfId="0" applyFont="1" applyFill="1"/>
    <xf numFmtId="0" fontId="18" fillId="15" borderId="0" xfId="0" applyFont="1" applyFill="1"/>
    <xf numFmtId="44" fontId="18" fillId="15" borderId="0" xfId="1" applyFont="1" applyFill="1" applyBorder="1"/>
    <xf numFmtId="164" fontId="18" fillId="15" borderId="0" xfId="1" applyNumberFormat="1" applyFont="1" applyFill="1" applyBorder="1"/>
    <xf numFmtId="0" fontId="18" fillId="14" borderId="6" xfId="0" applyFont="1" applyFill="1" applyBorder="1"/>
    <xf numFmtId="0" fontId="18" fillId="13" borderId="8" xfId="0" applyFont="1" applyFill="1" applyBorder="1"/>
    <xf numFmtId="0" fontId="18" fillId="17" borderId="8" xfId="0" applyFont="1" applyFill="1" applyBorder="1"/>
    <xf numFmtId="44" fontId="18" fillId="17" borderId="8" xfId="1" applyFont="1" applyFill="1" applyBorder="1"/>
    <xf numFmtId="164" fontId="18" fillId="17" borderId="8" xfId="1" applyNumberFormat="1" applyFont="1" applyFill="1" applyBorder="1"/>
    <xf numFmtId="0" fontId="18" fillId="13" borderId="0" xfId="0" applyFont="1" applyFill="1"/>
    <xf numFmtId="0" fontId="18" fillId="17" borderId="0" xfId="0" applyFont="1" applyFill="1"/>
    <xf numFmtId="44" fontId="18" fillId="17" borderId="0" xfId="1" applyFont="1" applyFill="1" applyBorder="1"/>
    <xf numFmtId="164" fontId="18" fillId="17" borderId="0" xfId="1" applyNumberFormat="1" applyFont="1" applyFill="1" applyBorder="1"/>
    <xf numFmtId="0" fontId="18" fillId="16" borderId="0" xfId="0" applyFont="1" applyFill="1"/>
    <xf numFmtId="0" fontId="18" fillId="13" borderId="6" xfId="0" applyFont="1" applyFill="1" applyBorder="1"/>
    <xf numFmtId="0" fontId="2" fillId="21" borderId="0" xfId="0" applyFont="1" applyFill="1" applyAlignment="1">
      <alignment vertical="center" wrapText="1"/>
    </xf>
    <xf numFmtId="1" fontId="18" fillId="20" borderId="0" xfId="0" applyNumberFormat="1" applyFont="1" applyFill="1"/>
    <xf numFmtId="164" fontId="19" fillId="0" borderId="0" xfId="0" applyNumberFormat="1" applyFont="1"/>
    <xf numFmtId="0" fontId="17" fillId="23" borderId="1" xfId="0" applyFont="1" applyFill="1" applyBorder="1" applyAlignment="1">
      <alignment horizontal="center"/>
    </xf>
    <xf numFmtId="0" fontId="17" fillId="23" borderId="1" xfId="0" applyFont="1" applyFill="1" applyBorder="1"/>
    <xf numFmtId="1" fontId="18" fillId="11" borderId="8" xfId="0" applyNumberFormat="1" applyFont="1" applyFill="1" applyBorder="1"/>
    <xf numFmtId="1" fontId="18" fillId="0" borderId="0" xfId="0" applyNumberFormat="1" applyFont="1"/>
    <xf numFmtId="0" fontId="4" fillId="0" borderId="0" xfId="0" applyFont="1" applyAlignment="1">
      <alignment horizontal="center"/>
    </xf>
    <xf numFmtId="0" fontId="21" fillId="25" borderId="1" xfId="0" applyFont="1" applyFill="1" applyBorder="1" applyAlignment="1">
      <alignment horizontal="center"/>
    </xf>
    <xf numFmtId="0" fontId="0" fillId="26" borderId="0" xfId="0" applyFill="1"/>
    <xf numFmtId="0" fontId="5" fillId="7" borderId="0" xfId="0" applyFont="1" applyFill="1" applyAlignment="1">
      <alignment horizontal="center"/>
    </xf>
    <xf numFmtId="0" fontId="3" fillId="7" borderId="0" xfId="0" applyFont="1" applyFill="1" applyAlignment="1">
      <alignment horizontal="center"/>
    </xf>
    <xf numFmtId="0" fontId="0" fillId="26" borderId="0" xfId="0" applyFill="1" applyAlignment="1">
      <alignment horizontal="center"/>
    </xf>
  </cellXfs>
  <cellStyles count="2">
    <cellStyle name="Standard" xfId="0" builtinId="0"/>
    <cellStyle name="Währung" xfId="1" builtinId="4"/>
  </cellStyles>
  <dxfs count="98"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C6E0B4"/>
      </font>
      <fill>
        <patternFill>
          <bgColor rgb="FFC6E0B4"/>
        </patternFill>
      </fill>
    </dxf>
    <dxf>
      <font>
        <color rgb="FFF8CBAD"/>
      </font>
      <fill>
        <patternFill>
          <bgColor rgb="FFF8CBAD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4" tint="-0.499984740745262"/>
        <name val="Calibri"/>
        <family val="2"/>
        <scheme val="minor"/>
      </font>
      <numFmt numFmtId="164" formatCode="#,##0.00\ &quot;€&quot;"/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4" tint="-0.499984740745262"/>
        <name val="Calibri"/>
        <family val="2"/>
        <scheme val="minor"/>
      </font>
      <numFmt numFmtId="0" formatCode="General"/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strike val="0"/>
        <outline val="0"/>
        <shadow val="0"/>
        <vertAlign val="baseline"/>
        <sz val="12"/>
        <color theme="4" tint="-0.499984740745262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0"/>
        <name val="Calibri"/>
        <family val="2"/>
        <scheme val="minor"/>
      </font>
      <fill>
        <patternFill patternType="solid">
          <fgColor indexed="64"/>
          <bgColor theme="4" tint="-0.249977111117893"/>
        </patternFill>
      </fill>
      <alignment horizontal="general" vertical="center" textRotation="0" wrapText="0" indent="0" justifyLastLine="0" shrinkToFit="0" readingOrder="0"/>
    </dxf>
    <dxf>
      <fill>
        <patternFill patternType="solid">
          <fgColor indexed="64"/>
          <bgColor theme="0" tint="-0.34998626667073579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ill>
        <patternFill patternType="solid">
          <fgColor indexed="64"/>
          <bgColor theme="0" tint="-0.34998626667073579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ill>
        <patternFill patternType="solid">
          <fgColor indexed="64"/>
          <bgColor theme="0" tint="-0.34998626667073579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ill>
        <patternFill patternType="solid">
          <fgColor indexed="64"/>
          <bgColor theme="0" tint="-0.34998626667073579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ill>
        <patternFill patternType="solid">
          <fgColor indexed="64"/>
          <bgColor theme="0" tint="-0.34998626667073579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ill>
        <patternFill patternType="solid">
          <fgColor indexed="64"/>
          <bgColor theme="0" tint="-0.34998626667073579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0" tint="-0.499984740745262"/>
        <name val="Calibri"/>
        <family val="2"/>
        <scheme val="minor"/>
      </font>
      <fill>
        <patternFill patternType="solid">
          <fgColor indexed="64"/>
          <bgColor theme="0" tint="-0.34998626667073579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0" tint="-0.499984740745262"/>
        <name val="Calibri"/>
        <family val="2"/>
        <scheme val="minor"/>
      </font>
      <numFmt numFmtId="0" formatCode="General"/>
      <fill>
        <patternFill patternType="solid">
          <fgColor indexed="64"/>
          <bgColor theme="0" tint="-0.34998626667073579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outline="0">
        <bottom style="thin">
          <color indexed="64"/>
        </bottom>
      </border>
    </dxf>
    <dxf>
      <fill>
        <patternFill patternType="solid">
          <fgColor indexed="64"/>
          <bgColor theme="0" tint="-0.34998626667073579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0"/>
        <name val="Calibri"/>
        <family val="2"/>
        <scheme val="minor"/>
      </font>
      <fill>
        <patternFill patternType="solid">
          <fgColor indexed="64"/>
          <bgColor theme="4" tint="-0.249977111117893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6"/>
        <color theme="1"/>
        <name val="Calibri"/>
        <family val="2"/>
        <scheme val="none"/>
      </font>
      <fill>
        <patternFill patternType="solid">
          <fgColor indexed="64"/>
          <bgColor theme="5" tint="0.79998168889431442"/>
        </patternFill>
      </fill>
      <border outline="0">
        <left style="thin">
          <color indexed="64"/>
        </left>
      </border>
    </dxf>
    <dxf>
      <font>
        <strike val="0"/>
        <outline val="0"/>
        <shadow val="0"/>
        <u val="none"/>
        <vertAlign val="baseline"/>
        <sz val="16"/>
        <color theme="1"/>
        <name val="Calibri"/>
        <family val="2"/>
        <scheme val="none"/>
      </font>
      <numFmt numFmtId="0" formatCode="General"/>
      <fill>
        <patternFill patternType="solid">
          <fgColor indexed="64"/>
          <bgColor theme="9" tint="0.79998168889431442"/>
        </patternFill>
      </fill>
      <border>
        <right style="thin">
          <color indexed="64"/>
        </right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000000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extLst>
        <ext xmlns:xfpb="http://schemas.microsoft.com/office/spreadsheetml/2022/featurepropertybag" uri="{0417FA29-78FA-4A13-93AC-8FF0FAFDF519}">
          <xfpb:DXFComplement i="0"/>
        </ext>
      </extLst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0"/>
        <name val="Calibri"/>
        <family val="2"/>
        <scheme val="none"/>
      </font>
      <fill>
        <patternFill patternType="solid">
          <fgColor indexed="64"/>
          <bgColor theme="4" tint="-0.499984740745262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6"/>
        <color theme="1"/>
        <name val="Calibri"/>
        <family val="2"/>
        <scheme val="none"/>
      </font>
      <fill>
        <patternFill patternType="solid">
          <fgColor indexed="64"/>
          <bgColor theme="5" tint="0.79998168889431442"/>
        </patternFill>
      </fill>
      <border outline="0">
        <left style="thin">
          <color indexed="64"/>
        </left>
      </border>
    </dxf>
    <dxf>
      <font>
        <strike val="0"/>
        <outline val="0"/>
        <shadow val="0"/>
        <u val="none"/>
        <vertAlign val="baseline"/>
        <sz val="16"/>
        <color theme="1"/>
        <name val="Calibri"/>
        <family val="2"/>
        <scheme val="none"/>
      </font>
      <numFmt numFmtId="0" formatCode="General"/>
      <fill>
        <patternFill patternType="solid">
          <fgColor indexed="64"/>
          <bgColor theme="9" tint="0.79998168889431442"/>
        </patternFill>
      </fill>
      <border>
        <right style="thin">
          <color indexed="64"/>
        </right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extLst>
        <ext xmlns:xfpb="http://schemas.microsoft.com/office/spreadsheetml/2022/featurepropertybag" uri="{0417FA29-78FA-4A13-93AC-8FF0FAFDF519}">
          <xfpb:DXFComplement i="0"/>
        </ext>
      </extLs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000000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rgb="FF3C7D22"/>
        <name val="Calibri"/>
        <family val="2"/>
        <scheme val="none"/>
      </font>
      <extLst>
        <ext xmlns:xfpb="http://schemas.microsoft.com/office/spreadsheetml/2022/featurepropertybag" uri="{0417FA29-78FA-4A13-93AC-8FF0FAFDF519}">
          <xfpb:DXFComplement i="0"/>
        </ext>
      </extLst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0"/>
        <name val="Calibri"/>
        <family val="2"/>
        <scheme val="none"/>
      </font>
      <fill>
        <patternFill patternType="solid">
          <fgColor indexed="64"/>
          <bgColor theme="4" tint="-0.499984740745262"/>
        </patternFill>
      </fill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colors>
    <mruColors>
      <color rgb="FFFF8AD8"/>
      <color rgb="FFC6E0B4"/>
      <color rgb="FFD4E396"/>
      <color rgb="FFF8CBAD"/>
      <color rgb="FF8EA9DC"/>
      <color rgb="FF9AC0D1"/>
      <color rgb="FF58CFCA"/>
      <color rgb="FF98B5EF"/>
      <color rgb="FF92E4D6"/>
      <color rgb="FFE0E2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14" Type="http://schemas.microsoft.com/office/2017/10/relationships/person" Target="persons/perso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3" Type="http://schemas.openxmlformats.org/officeDocument/2006/relationships/image" Target="../media/image4.png"/><Relationship Id="rId7" Type="http://schemas.openxmlformats.org/officeDocument/2006/relationships/image" Target="../media/image8.jpeg"/><Relationship Id="rId2" Type="http://schemas.openxmlformats.org/officeDocument/2006/relationships/image" Target="../media/image3.jp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10" Type="http://schemas.openxmlformats.org/officeDocument/2006/relationships/image" Target="../media/image11.sv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jpeg"/><Relationship Id="rId1" Type="http://schemas.openxmlformats.org/officeDocument/2006/relationships/image" Target="../media/image12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3966</xdr:colOff>
      <xdr:row>5</xdr:row>
      <xdr:rowOff>1</xdr:rowOff>
    </xdr:from>
    <xdr:to>
      <xdr:col>22</xdr:col>
      <xdr:colOff>446878</xdr:colOff>
      <xdr:row>16</xdr:row>
      <xdr:rowOff>277309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FF05B05E-7392-EF45-A926-E26747533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00666" y="1397001"/>
          <a:ext cx="7872412" cy="33507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18613</xdr:colOff>
      <xdr:row>9</xdr:row>
      <xdr:rowOff>13632</xdr:rowOff>
    </xdr:from>
    <xdr:to>
      <xdr:col>1</xdr:col>
      <xdr:colOff>817313</xdr:colOff>
      <xdr:row>10</xdr:row>
      <xdr:rowOff>83358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4943832-370E-1C46-8142-6F8903CF64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9304" b="35064"/>
        <a:stretch/>
      </xdr:blipFill>
      <xdr:spPr>
        <a:xfrm>
          <a:off x="359971" y="2061782"/>
          <a:ext cx="798700" cy="271605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20</xdr:row>
      <xdr:rowOff>5479</xdr:rowOff>
    </xdr:from>
    <xdr:to>
      <xdr:col>1</xdr:col>
      <xdr:colOff>811803</xdr:colOff>
      <xdr:row>22</xdr:row>
      <xdr:rowOff>193098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EC8A0136-6DE5-814B-B64D-87D72365D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7866" y="4412379"/>
          <a:ext cx="790637" cy="594019"/>
        </a:xfrm>
        <a:prstGeom prst="rect">
          <a:avLst/>
        </a:prstGeom>
      </xdr:spPr>
    </xdr:pic>
    <xdr:clientData/>
  </xdr:twoCellAnchor>
  <xdr:twoCellAnchor editAs="oneCell">
    <xdr:from>
      <xdr:col>1</xdr:col>
      <xdr:colOff>4980</xdr:colOff>
      <xdr:row>30</xdr:row>
      <xdr:rowOff>0</xdr:rowOff>
    </xdr:from>
    <xdr:to>
      <xdr:col>1</xdr:col>
      <xdr:colOff>817780</xdr:colOff>
      <xdr:row>33</xdr:row>
      <xdr:rowOff>1636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C0D4307-2B87-D34C-90E1-F5D486DB3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1680" y="6032500"/>
          <a:ext cx="812800" cy="611236"/>
        </a:xfrm>
        <a:prstGeom prst="rect">
          <a:avLst/>
        </a:prstGeom>
      </xdr:spPr>
    </xdr:pic>
    <xdr:clientData/>
  </xdr:twoCellAnchor>
  <xdr:twoCellAnchor editAs="oneCell">
    <xdr:from>
      <xdr:col>0</xdr:col>
      <xdr:colOff>334463</xdr:colOff>
      <xdr:row>33</xdr:row>
      <xdr:rowOff>203417</xdr:rowOff>
    </xdr:from>
    <xdr:to>
      <xdr:col>1</xdr:col>
      <xdr:colOff>790169</xdr:colOff>
      <xdr:row>37</xdr:row>
      <xdr:rowOff>6754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26AB3056-A3F6-C746-AEDB-56664A7F8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4463" y="7236042"/>
          <a:ext cx="797019" cy="628837"/>
        </a:xfrm>
        <a:prstGeom prst="rect">
          <a:avLst/>
        </a:prstGeom>
      </xdr:spPr>
    </xdr:pic>
    <xdr:clientData/>
  </xdr:twoCellAnchor>
  <xdr:twoCellAnchor editAs="oneCell">
    <xdr:from>
      <xdr:col>1</xdr:col>
      <xdr:colOff>13281</xdr:colOff>
      <xdr:row>17</xdr:row>
      <xdr:rowOff>9960</xdr:rowOff>
    </xdr:from>
    <xdr:to>
      <xdr:col>1</xdr:col>
      <xdr:colOff>811805</xdr:colOff>
      <xdr:row>18</xdr:row>
      <xdr:rowOff>124510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80D584AE-5341-4643-A7F6-A0E37EE03F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4969" b="31808"/>
        <a:stretch/>
      </xdr:blipFill>
      <xdr:spPr>
        <a:xfrm>
          <a:off x="279981" y="3807260"/>
          <a:ext cx="798524" cy="317750"/>
        </a:xfrm>
        <a:prstGeom prst="rect">
          <a:avLst/>
        </a:prstGeom>
      </xdr:spPr>
    </xdr:pic>
    <xdr:clientData/>
  </xdr:twoCellAnchor>
  <xdr:twoCellAnchor editAs="oneCell">
    <xdr:from>
      <xdr:col>1</xdr:col>
      <xdr:colOff>283882</xdr:colOff>
      <xdr:row>4</xdr:row>
      <xdr:rowOff>9959</xdr:rowOff>
    </xdr:from>
    <xdr:to>
      <xdr:col>1</xdr:col>
      <xdr:colOff>816784</xdr:colOff>
      <xdr:row>5</xdr:row>
      <xdr:rowOff>194234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62B43F14-DBCD-9B48-80A4-FFEE0EC59E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6667" t="13750" r="16458" b="21250"/>
        <a:stretch/>
      </xdr:blipFill>
      <xdr:spPr>
        <a:xfrm>
          <a:off x="550582" y="1165659"/>
          <a:ext cx="532902" cy="387475"/>
        </a:xfrm>
        <a:prstGeom prst="rect">
          <a:avLst/>
        </a:prstGeom>
      </xdr:spPr>
    </xdr:pic>
    <xdr:clientData/>
  </xdr:twoCellAnchor>
  <xdr:twoCellAnchor editAs="oneCell">
    <xdr:from>
      <xdr:col>1</xdr:col>
      <xdr:colOff>9363</xdr:colOff>
      <xdr:row>11</xdr:row>
      <xdr:rowOff>201756</xdr:rowOff>
    </xdr:from>
    <xdr:to>
      <xdr:col>1</xdr:col>
      <xdr:colOff>528984</xdr:colOff>
      <xdr:row>13</xdr:row>
      <xdr:rowOff>184076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31A291AE-9E46-954E-BBC3-1319C30B2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4803" y="2894156"/>
          <a:ext cx="519621" cy="388720"/>
        </a:xfrm>
        <a:prstGeom prst="rect">
          <a:avLst/>
        </a:prstGeom>
      </xdr:spPr>
    </xdr:pic>
    <xdr:clientData/>
  </xdr:twoCellAnchor>
  <xdr:twoCellAnchor editAs="oneCell">
    <xdr:from>
      <xdr:col>1</xdr:col>
      <xdr:colOff>16329</xdr:colOff>
      <xdr:row>39</xdr:row>
      <xdr:rowOff>9960</xdr:rowOff>
    </xdr:from>
    <xdr:to>
      <xdr:col>1</xdr:col>
      <xdr:colOff>814118</xdr:colOff>
      <xdr:row>42</xdr:row>
      <xdr:rowOff>777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B3A1EBB8-C701-8444-A4E8-8569CCAB3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9229" y="7960160"/>
          <a:ext cx="797789" cy="595654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4</xdr:row>
      <xdr:rowOff>12700</xdr:rowOff>
    </xdr:from>
    <xdr:to>
      <xdr:col>9</xdr:col>
      <xdr:colOff>215900</xdr:colOff>
      <xdr:row>5</xdr:row>
      <xdr:rowOff>12700</xdr:rowOff>
    </xdr:to>
    <xdr:pic>
      <xdr:nvPicPr>
        <xdr:cNvPr id="12" name="Grafik 11" descr="Ausrufezeichen mit einfarbiger Füllung">
          <a:extLst>
            <a:ext uri="{FF2B5EF4-FFF2-40B4-BE49-F238E27FC236}">
              <a16:creationId xmlns:a16="http://schemas.microsoft.com/office/drawing/2014/main" id="{C5EDAB4D-5232-C441-8663-A96D732C5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10198100" y="1282700"/>
          <a:ext cx="203200" cy="203200"/>
        </a:xfrm>
        <a:prstGeom prst="rect">
          <a:avLst/>
        </a:prstGeom>
      </xdr:spPr>
    </xdr:pic>
    <xdr:clientData/>
  </xdr:twoCellAnchor>
  <xdr:twoCellAnchor editAs="oneCell">
    <xdr:from>
      <xdr:col>9</xdr:col>
      <xdr:colOff>10160</xdr:colOff>
      <xdr:row>7</xdr:row>
      <xdr:rowOff>7620</xdr:rowOff>
    </xdr:from>
    <xdr:to>
      <xdr:col>9</xdr:col>
      <xdr:colOff>213360</xdr:colOff>
      <xdr:row>8</xdr:row>
      <xdr:rowOff>7620</xdr:rowOff>
    </xdr:to>
    <xdr:pic>
      <xdr:nvPicPr>
        <xdr:cNvPr id="13" name="Grafik 12" descr="Ausrufezeichen mit einfarbiger Füllung">
          <a:extLst>
            <a:ext uri="{FF2B5EF4-FFF2-40B4-BE49-F238E27FC236}">
              <a16:creationId xmlns:a16="http://schemas.microsoft.com/office/drawing/2014/main" id="{4F191E52-77BB-E542-BA26-8B68DDA15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10200640" y="1887220"/>
          <a:ext cx="203200" cy="2032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203200</xdr:colOff>
      <xdr:row>27</xdr:row>
      <xdr:rowOff>0</xdr:rowOff>
    </xdr:to>
    <xdr:pic>
      <xdr:nvPicPr>
        <xdr:cNvPr id="10" name="Grafik 9" descr="Ausrufezeichen mit einfarbiger Füllung">
          <a:extLst>
            <a:ext uri="{FF2B5EF4-FFF2-40B4-BE49-F238E27FC236}">
              <a16:creationId xmlns:a16="http://schemas.microsoft.com/office/drawing/2014/main" id="{94F7268B-3D27-824B-BC89-57D8CF991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7776966" y="5665056"/>
          <a:ext cx="203200" cy="1997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24</xdr:row>
      <xdr:rowOff>0</xdr:rowOff>
    </xdr:from>
    <xdr:to>
      <xdr:col>6</xdr:col>
      <xdr:colOff>203200</xdr:colOff>
      <xdr:row>25</xdr:row>
      <xdr:rowOff>0</xdr:rowOff>
    </xdr:to>
    <xdr:pic>
      <xdr:nvPicPr>
        <xdr:cNvPr id="11" name="Grafik 10" descr="Ausrufezeichen mit einfarbiger Füllung">
          <a:extLst>
            <a:ext uri="{FF2B5EF4-FFF2-40B4-BE49-F238E27FC236}">
              <a16:creationId xmlns:a16="http://schemas.microsoft.com/office/drawing/2014/main" id="{E33D5992-0E28-604C-92BC-6A06460EB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7776966" y="5265506"/>
          <a:ext cx="203200" cy="1997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34</xdr:row>
      <xdr:rowOff>0</xdr:rowOff>
    </xdr:from>
    <xdr:to>
      <xdr:col>6</xdr:col>
      <xdr:colOff>203200</xdr:colOff>
      <xdr:row>34</xdr:row>
      <xdr:rowOff>199775</xdr:rowOff>
    </xdr:to>
    <xdr:pic>
      <xdr:nvPicPr>
        <xdr:cNvPr id="14" name="Grafik 13" descr="Ausrufezeichen mit einfarbiger Füllung">
          <a:extLst>
            <a:ext uri="{FF2B5EF4-FFF2-40B4-BE49-F238E27FC236}">
              <a16:creationId xmlns:a16="http://schemas.microsoft.com/office/drawing/2014/main" id="{98D80E44-70B5-5543-93C9-9858EF2B3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7776966" y="7263258"/>
          <a:ext cx="203200" cy="1997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36</xdr:row>
      <xdr:rowOff>0</xdr:rowOff>
    </xdr:from>
    <xdr:to>
      <xdr:col>6</xdr:col>
      <xdr:colOff>203200</xdr:colOff>
      <xdr:row>37</xdr:row>
      <xdr:rowOff>0</xdr:rowOff>
    </xdr:to>
    <xdr:pic>
      <xdr:nvPicPr>
        <xdr:cNvPr id="15" name="Grafik 14" descr="Ausrufezeichen mit einfarbiger Füllung">
          <a:extLst>
            <a:ext uri="{FF2B5EF4-FFF2-40B4-BE49-F238E27FC236}">
              <a16:creationId xmlns:a16="http://schemas.microsoft.com/office/drawing/2014/main" id="{91B75CB7-ACD2-BD4F-A1E3-24443C203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7776966" y="7662809"/>
          <a:ext cx="203200" cy="1997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203200</xdr:colOff>
      <xdr:row>30</xdr:row>
      <xdr:rowOff>199775</xdr:rowOff>
    </xdr:to>
    <xdr:pic>
      <xdr:nvPicPr>
        <xdr:cNvPr id="16" name="Grafik 15" descr="Ausrufezeichen mit einfarbiger Füllung">
          <a:extLst>
            <a:ext uri="{FF2B5EF4-FFF2-40B4-BE49-F238E27FC236}">
              <a16:creationId xmlns:a16="http://schemas.microsoft.com/office/drawing/2014/main" id="{25244F88-15CB-B741-A7A1-16FED2CF6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7776966" y="6464157"/>
          <a:ext cx="203200" cy="199775"/>
        </a:xfrm>
        <a:prstGeom prst="rect">
          <a:avLst/>
        </a:prstGeom>
      </xdr:spPr>
    </xdr:pic>
    <xdr:clientData/>
  </xdr:twoCellAnchor>
  <xdr:twoCellAnchor editAs="oneCell">
    <xdr:from>
      <xdr:col>21</xdr:col>
      <xdr:colOff>629279</xdr:colOff>
      <xdr:row>8</xdr:row>
      <xdr:rowOff>11441</xdr:rowOff>
    </xdr:from>
    <xdr:to>
      <xdr:col>22</xdr:col>
      <xdr:colOff>8695</xdr:colOff>
      <xdr:row>9</xdr:row>
      <xdr:rowOff>11441</xdr:rowOff>
    </xdr:to>
    <xdr:pic>
      <xdr:nvPicPr>
        <xdr:cNvPr id="17" name="Grafik 16" descr="Ausrufezeichen mit einfarbiger Füllung">
          <a:extLst>
            <a:ext uri="{FF2B5EF4-FFF2-40B4-BE49-F238E27FC236}">
              <a16:creationId xmlns:a16="http://schemas.microsoft.com/office/drawing/2014/main" id="{E028647A-4449-904A-A1EC-05FE117FA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17928738" y="2105225"/>
          <a:ext cx="203200" cy="20594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0</xdr:colOff>
      <xdr:row>3</xdr:row>
      <xdr:rowOff>0</xdr:rowOff>
    </xdr:from>
    <xdr:to>
      <xdr:col>16</xdr:col>
      <xdr:colOff>796325</xdr:colOff>
      <xdr:row>8</xdr:row>
      <xdr:rowOff>254000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754E8945-CE88-AD4F-BE94-5BD54B363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71900" y="977900"/>
          <a:ext cx="1621825" cy="1587500"/>
        </a:xfrm>
        <a:prstGeom prst="rect">
          <a:avLst/>
        </a:prstGeom>
      </xdr:spPr>
    </xdr:pic>
    <xdr:clientData/>
  </xdr:twoCellAnchor>
  <xdr:twoCellAnchor editAs="oneCell">
    <xdr:from>
      <xdr:col>15</xdr:col>
      <xdr:colOff>12700</xdr:colOff>
      <xdr:row>10</xdr:row>
      <xdr:rowOff>25400</xdr:rowOff>
    </xdr:from>
    <xdr:to>
      <xdr:col>17</xdr:col>
      <xdr:colOff>50800</xdr:colOff>
      <xdr:row>14</xdr:row>
      <xdr:rowOff>225425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90C219D9-09AA-854B-AA1C-D149E4F45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484600" y="2870200"/>
          <a:ext cx="1689100" cy="1266825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  <bag type="DXFComplements" extRef="DXFComplementsMapperExtRef">
    <a k="MappedFeaturePropertyBags">
      <bagId>2</bagId>
    </a>
  </bag>
</FeaturePropertyBags>
</file>

<file path=xl/persons/person.xml><?xml version="1.0" encoding="utf-8"?>
<personList xmlns="http://schemas.microsoft.com/office/spreadsheetml/2018/threadedcomments" xmlns:x="http://schemas.openxmlformats.org/spreadsheetml/2006/main">
  <person displayName="Stefanie Gatzka" id="{9A7D3ACB-EA0A-EA4B-8945-B3380E443D81}" userId="S::gatzka@gswesselbachhagen.onmicrosoft.com::ec9b0c4b-ff13-4227-9ae7-f635a2aa8445" providerId="AD"/>
</personList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4B612D33-858D-4148-A2B2-849317A15B0C}" name="Tabelle4" displayName="Tabelle4" ref="B6:L19" totalsRowShown="0" headerRowDxfId="97" dataDxfId="95" headerRowBorderDxfId="96" tableBorderDxfId="94" totalsRowBorderDxfId="93">
  <autoFilter ref="B6:L19" xr:uid="{4B612D33-858D-4148-A2B2-849317A15B0C}">
    <filterColumn colId="0" hiddenButton="1"/>
    <filterColumn colId="1" hiddenButton="1"/>
    <filterColumn colId="2" hiddenButton="1"/>
    <filterColumn colId="3" hiddenButton="1"/>
    <filterColumn colId="4" hiddenButton="1"/>
    <filterColumn colId="5" hiddenButton="1"/>
    <filterColumn colId="6" hiddenButton="1"/>
    <filterColumn colId="7" hiddenButton="1"/>
    <filterColumn colId="8" hiddenButton="1"/>
    <filterColumn colId="9" hiddenButton="1"/>
    <filterColumn colId="10" hiddenButton="1"/>
  </autoFilter>
  <tableColumns count="11">
    <tableColumn id="1" xr3:uid="{FED921AB-B430-C848-90A7-74ABFA746157}" name="Material " dataDxfId="92"/>
    <tableColumn id="2" xr3:uid="{EDD70A65-C933-8E48-AD4B-EE5B517D9236}" name="1a" dataDxfId="91"/>
    <tableColumn id="3" xr3:uid="{4BFD9B6D-0F57-8544-AF7A-E1E554230E62}" name="1b" dataDxfId="90"/>
    <tableColumn id="4" xr3:uid="{B884A268-94FB-674B-8D2E-D1AA5A2E42B5}" name="2a" dataDxfId="89"/>
    <tableColumn id="5" xr3:uid="{A2DD9AC4-4A97-1641-9544-C50D9713F60D}" name="2b" dataDxfId="88"/>
    <tableColumn id="6" xr3:uid="{546F737B-6B29-7F4E-A530-70D3D3CE17C5}" name="3a" dataDxfId="87"/>
    <tableColumn id="7" xr3:uid="{5D667838-A652-D342-A0D7-2511B87EA856}" name="3b" dataDxfId="86"/>
    <tableColumn id="8" xr3:uid="{6A0FE92D-05D6-C544-B47E-8CB0763CAF9F}" name="4a" dataDxfId="85"/>
    <tableColumn id="9" xr3:uid="{46729CD4-BEE8-1F4E-A057-F57AEE3E30F8}" name="4b" dataDxfId="84"/>
    <tableColumn id="15" xr3:uid="{00E05014-12B1-1346-86C7-A5ECC051E0AD}" name="vorhanden" dataDxfId="83">
      <calculatedColumnFormula>COUNTIF(Tabelle4[[#This Row],[1a]:[4b]],TRUE)</calculatedColumnFormula>
    </tableColumn>
    <tableColumn id="14" xr3:uid="{004B1FBA-3139-804C-9D78-8E4538D079A1}" name="benötigt" dataDxfId="82">
      <calculatedColumnFormula>COUNTIF(C7:J7,FALSE)</calculatedColumnFormula>
    </tableColumn>
  </tableColumns>
  <tableStyleInfo name="TableStyleMedium2" showFirstColumn="0" showLastColumn="0" showRowStripes="0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1E1EF351-4986-064A-96D6-1209978DDDD8}" name="Tabelle47" displayName="Tabelle47" ref="B26:L38" totalsRowShown="0" headerRowDxfId="81" dataDxfId="79" headerRowBorderDxfId="80" tableBorderDxfId="78" totalsRowBorderDxfId="77">
  <autoFilter ref="B26:L38" xr:uid="{1E1EF351-4986-064A-96D6-1209978DDDD8}">
    <filterColumn colId="0" hiddenButton="1"/>
    <filterColumn colId="1" hiddenButton="1"/>
    <filterColumn colId="2" hiddenButton="1"/>
    <filterColumn colId="3" hiddenButton="1"/>
    <filterColumn colId="4" hiddenButton="1"/>
    <filterColumn colId="5" hiddenButton="1"/>
    <filterColumn colId="6" hiddenButton="1"/>
    <filterColumn colId="7" hiddenButton="1"/>
    <filterColumn colId="8" hiddenButton="1"/>
    <filterColumn colId="9" hiddenButton="1"/>
    <filterColumn colId="10" hiddenButton="1"/>
  </autoFilter>
  <tableColumns count="11">
    <tableColumn id="1" xr3:uid="{59DB1C60-9A9C-8E44-ABAC-A7A0A72F33AD}" name="Material " dataDxfId="76"/>
    <tableColumn id="2" xr3:uid="{25E1AB97-C7BB-AF46-B460-4360A15D5370}" name="1a" dataDxfId="75"/>
    <tableColumn id="3" xr3:uid="{C0FF2D27-E96E-754B-BE55-CDBD9E312226}" name="1b" dataDxfId="74"/>
    <tableColumn id="4" xr3:uid="{DE0558A2-0361-B640-8668-5334CD8FF2F0}" name="2a" dataDxfId="73"/>
    <tableColumn id="5" xr3:uid="{04F0E467-6CA0-B245-88C4-A039843BAFA6}" name="2b" dataDxfId="72"/>
    <tableColumn id="6" xr3:uid="{C7F86B51-436F-824B-9AF9-2DCCEE56C019}" name="3a" dataDxfId="71"/>
    <tableColumn id="7" xr3:uid="{C2BBBCAD-6FF6-4049-8E2B-243EFBA94889}" name="3b" dataDxfId="70"/>
    <tableColumn id="8" xr3:uid="{973AA567-7EBC-294B-9F68-3F8522F80D2E}" name="4a" dataDxfId="69"/>
    <tableColumn id="9" xr3:uid="{8CC151DA-DC66-A640-B584-E4130F0C716D}" name="4b" dataDxfId="68"/>
    <tableColumn id="15" xr3:uid="{0E6F39E6-C955-064E-802A-55CCD1B94950}" name="vorhanden" dataDxfId="67">
      <calculatedColumnFormula>COUNTIF(Tabelle47[[#This Row],[1a]:[4b]],TRUE)</calculatedColumnFormula>
    </tableColumn>
    <tableColumn id="14" xr3:uid="{CA1ED8E0-6C82-0049-AB46-8B70F6C05EE2}" name="benötigt" dataDxfId="66">
      <calculatedColumnFormula>COUNTIF(C27:J27,FALSE)</calculatedColumnFormula>
    </tableColumn>
  </tableColumns>
  <tableStyleInfo name="TableStyleMedium2" showFirstColumn="0" showLastColumn="0" showRowStripes="0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90E1B897-3329-5944-8B42-3FD377FEDFA6}" name="Tabelle1" displayName="Tabelle1" ref="N4:U47" totalsRowShown="0" headerRowDxfId="65" dataDxfId="64" tableBorderDxfId="63">
  <autoFilter ref="N4:U47" xr:uid="{90E1B897-3329-5944-8B42-3FD377FEDFA6}">
    <filterColumn colId="0" hiddenButton="1"/>
    <filterColumn colId="1" hiddenButton="1"/>
    <filterColumn colId="2" hiddenButton="1"/>
    <filterColumn colId="3" hiddenButton="1"/>
    <filterColumn colId="4" hiddenButton="1"/>
    <filterColumn colId="5" hiddenButton="1"/>
    <filterColumn colId="6" hiddenButton="1"/>
    <filterColumn colId="7" hiddenButton="1"/>
  </autoFilter>
  <tableColumns count="8">
    <tableColumn id="1" xr3:uid="{2011B03C-4B7C-E340-8C20-40B25D8D553A}" name="1a" dataDxfId="62">
      <calculatedColumnFormula>'Ist-Stand-Analyse_Inventur'!C7</calculatedColumnFormula>
    </tableColumn>
    <tableColumn id="2" xr3:uid="{69073D63-D80A-AF47-99AE-F40170DABEEE}" name="1b" dataDxfId="61"/>
    <tableColumn id="3" xr3:uid="{9BD0A5F5-D9EC-AF47-99DA-305537932583}" name="2a" dataDxfId="60"/>
    <tableColumn id="4" xr3:uid="{C5E1F66C-CF4F-4F42-99FB-DCBAD53396A3}" name="2b" dataDxfId="59"/>
    <tableColumn id="5" xr3:uid="{A53FD735-6E37-9E4A-AC06-B7E5DDF0AE02}" name="3a" dataDxfId="58"/>
    <tableColumn id="6" xr3:uid="{5DD04947-38CB-CA40-9A08-5CC30DA6D6EF}" name="3b" dataDxfId="57"/>
    <tableColumn id="7" xr3:uid="{4357AB89-E09A-B449-A8A4-5EEBF9FE03F3}" name="4a" dataDxfId="56"/>
    <tableColumn id="8" xr3:uid="{80C8682C-950B-6D4E-8B48-818393D60121}" name="4b" dataDxfId="55"/>
  </tableColumns>
  <tableStyleInfo name="TableStyleLight2" showFirstColumn="0" showLastColumn="0" showRowStripes="0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360CFCF7-3BA3-674C-B9BC-AA4004FBDE4C}" name="Tabelle5" displayName="Tabelle5" ref="B4:L49" totalsRowShown="0" headerRowDxfId="54">
  <autoFilter ref="B4:L49" xr:uid="{360CFCF7-3BA3-674C-B9BC-AA4004FBDE4C}">
    <filterColumn colId="0" hiddenButton="1"/>
    <filterColumn colId="1" hiddenButton="1"/>
    <filterColumn colId="2" hiddenButton="1"/>
    <filterColumn colId="3" hiddenButton="1"/>
    <filterColumn colId="4" hiddenButton="1"/>
    <filterColumn colId="5" hiddenButton="1"/>
    <filterColumn colId="6" hiddenButton="1"/>
    <filterColumn colId="7" hiddenButton="1"/>
    <filterColumn colId="8" hiddenButton="1"/>
    <filterColumn colId="9" hiddenButton="1"/>
    <filterColumn colId="10" hiddenButton="1"/>
  </autoFilter>
  <tableColumns count="11">
    <tableColumn id="1" xr3:uid="{16872B8F-E641-0540-923A-BDCDA13E9A34}" name="Abbildung"/>
    <tableColumn id="2" xr3:uid="{5FC1E137-7C83-AA41-B660-31058352E0AA}" name="Materialbezeichnung" dataDxfId="53"/>
    <tableColumn id="3" xr3:uid="{F2C051B7-42EC-9E4E-AF48-2BDBFDB7221A}" name="Verwendung" dataDxfId="52"/>
    <tableColumn id="4" xr3:uid="{1920F069-FE9C-674C-BDFF-DF0C7214EE7F}" name="Verlag" dataDxfId="51"/>
    <tableColumn id="5" xr3:uid="{35E01502-F593-084B-B3E7-6E7F47A2EFD5}" name="Bestellnummer" dataDxfId="50"/>
    <tableColumn id="6" xr3:uid="{84B28D13-7700-714A-A192-7EE7163AAD7F}" name="Bedarf pro Person" dataDxfId="49"/>
    <tableColumn id="7" xr3:uid="{E7A27BF4-32F4-6A49-9504-F2E4866ECBA5}" name="Bedarf pro Klasse" dataDxfId="48"/>
    <tableColumn id="8" xr3:uid="{022068AE-7517-B34F-A6DC-EDF65EBABF43}" name="Anzahl  Klassen" dataDxfId="47"/>
    <tableColumn id="11" xr3:uid="{FDC848B1-0248-5749-8D55-1157113C759A}" name="Anzahl insgesamt" dataDxfId="46">
      <calculatedColumnFormula>Tabelle5[[#This Row],[Bedarf pro Person]]*Tabelle5[[#This Row],[Bedarf pro Klasse]]*Tabelle5[[#This Row],[Anzahl  Klassen]]</calculatedColumnFormula>
    </tableColumn>
    <tableColumn id="9" xr3:uid="{D5A6A393-828C-6E4B-ABB0-67A563F089A3}" name="Preis" dataDxfId="45"/>
    <tableColumn id="10" xr3:uid="{64E75239-E236-6D4E-A24A-115E19118FB8}" name="Gesamtpreis" dataDxfId="44" dataCellStyle="Währung"/>
  </tableColumns>
  <tableStyleInfo name="TableStyleLight2" showFirstColumn="0" showLastColumn="0" showRowStripes="0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5191E380-2117-9443-BDAF-7A451BC19B8B}" name="Tabelle3" displayName="Tabelle3" ref="C3:D15" totalsRowShown="0" headerRowDxfId="43" dataDxfId="42">
  <autoFilter ref="C3:D15" xr:uid="{5191E380-2117-9443-BDAF-7A451BC19B8B}">
    <filterColumn colId="0" hiddenButton="1"/>
    <filterColumn colId="1" hiddenButton="1"/>
  </autoFilter>
  <tableColumns count="2">
    <tableColumn id="1" xr3:uid="{1D6B1AC6-2259-334F-BBCC-DB2BC3CBFEDF}" name="Anzahl pro Kind" dataDxfId="41"/>
    <tableColumn id="2" xr3:uid="{209B2453-A832-434F-B08E-381292D41A9D}" name="Preis pro Einheit" dataDxfId="40" dataCellStyle="Währung"/>
  </tableColumns>
  <tableStyleInfo name="TableStyleMedium2" showFirstColumn="0" showLastColumn="0" showRowStripes="1" showColumnStripes="0"/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604CC16E-EE0B-DE4D-BA7E-A184D080AB8B}" name="Tabelle38" displayName="Tabelle38" ref="C19:D34" totalsRowShown="0" headerRowDxfId="39" dataDxfId="38">
  <autoFilter ref="C19:D34" xr:uid="{604CC16E-EE0B-DE4D-BA7E-A184D080AB8B}">
    <filterColumn colId="0" hiddenButton="1"/>
    <filterColumn colId="1" hiddenButton="1"/>
  </autoFilter>
  <tableColumns count="2">
    <tableColumn id="1" xr3:uid="{80563CC9-C842-3340-AE31-43D7B112E770}" name="Anzahl pro Klasse" dataDxfId="37"/>
    <tableColumn id="2" xr3:uid="{5B215E8E-9FDD-DA49-BAB8-6B00FB37871B}" name="Preis pro Einheit" dataDxfId="36" dataCellStyle="Währung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G48" dT="2025-05-15T17:14:57.06" personId="{9A7D3ACB-EA0A-EA4B-8945-B3380E443D81}" id="{B38C2319-A41D-7C40-938B-410164C25BD4}">
    <text>Graue Bereiche in der Tabelle Kennzeichen, dass das Material in der Regel nicht für diese Jahrgangsstufe benötigt wird.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6" Type="http://schemas.microsoft.com/office/2017/10/relationships/threadedComment" Target="../threadedComments/threadedComment1.xml"/><Relationship Id="rId5" Type="http://schemas.openxmlformats.org/officeDocument/2006/relationships/comments" Target="../comments1.xml"/><Relationship Id="rId4" Type="http://schemas.openxmlformats.org/officeDocument/2006/relationships/table" Target="../tables/table2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4.xml"/><Relationship Id="rId2" Type="http://schemas.openxmlformats.org/officeDocument/2006/relationships/table" Target="../tables/table3.x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6.xml"/><Relationship Id="rId2" Type="http://schemas.openxmlformats.org/officeDocument/2006/relationships/table" Target="../tables/table5.xml"/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89C31-1419-504C-8325-9442CDEF592C}">
  <dimension ref="A1:M51"/>
  <sheetViews>
    <sheetView zoomScale="116" zoomScaleNormal="77" workbookViewId="0">
      <selection activeCell="E19" sqref="E19"/>
    </sheetView>
  </sheetViews>
  <sheetFormatPr baseColWidth="10" defaultRowHeight="16" x14ac:dyDescent="0.2"/>
  <cols>
    <col min="1" max="1" width="5.83203125" customWidth="1"/>
    <col min="2" max="2" width="37.5" customWidth="1"/>
    <col min="3" max="3" width="11.6640625" customWidth="1"/>
    <col min="4" max="4" width="11.33203125" customWidth="1"/>
    <col min="5" max="5" width="10" customWidth="1"/>
    <col min="6" max="6" width="9.5" customWidth="1"/>
    <col min="7" max="7" width="10.33203125" customWidth="1"/>
    <col min="8" max="8" width="10.1640625" customWidth="1"/>
    <col min="9" max="10" width="9.5" customWidth="1"/>
    <col min="11" max="11" width="14.6640625" customWidth="1"/>
    <col min="12" max="12" width="13.5" customWidth="1"/>
    <col min="13" max="13" width="11" customWidth="1"/>
  </cols>
  <sheetData>
    <row r="1" spans="1:13" ht="30" customHeight="1" x14ac:dyDescent="0.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3" ht="24" x14ac:dyDescent="0.3">
      <c r="A2" s="1"/>
      <c r="B2" s="125" t="s">
        <v>57</v>
      </c>
      <c r="C2" s="125"/>
      <c r="D2" s="125"/>
      <c r="E2" s="125"/>
      <c r="F2" s="125"/>
      <c r="G2" s="125"/>
      <c r="H2" s="125"/>
      <c r="I2" s="125"/>
      <c r="J2" s="125"/>
      <c r="K2" s="125"/>
      <c r="L2" s="125"/>
      <c r="M2" s="22"/>
    </row>
    <row r="3" spans="1:13" x14ac:dyDescent="0.2">
      <c r="A3" s="1"/>
      <c r="B3" s="22"/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</row>
    <row r="4" spans="1:13" ht="24" x14ac:dyDescent="0.3">
      <c r="A4" s="1"/>
      <c r="B4" s="23" t="s">
        <v>71</v>
      </c>
      <c r="C4" s="1"/>
      <c r="D4" s="1"/>
      <c r="E4" s="1"/>
      <c r="F4" s="1"/>
      <c r="G4" s="1"/>
      <c r="H4" s="1"/>
      <c r="I4" s="1"/>
      <c r="J4" s="1"/>
      <c r="K4" s="1"/>
      <c r="L4" s="1"/>
    </row>
    <row r="5" spans="1:13" x14ac:dyDescent="0.2">
      <c r="A5" s="1"/>
      <c r="B5" s="2"/>
      <c r="C5" s="122"/>
      <c r="D5" s="122"/>
      <c r="E5" s="122"/>
      <c r="F5" s="122"/>
      <c r="G5" s="122"/>
      <c r="H5" s="122"/>
      <c r="I5" s="122"/>
      <c r="J5" s="122"/>
      <c r="K5" s="122"/>
      <c r="L5" s="122"/>
    </row>
    <row r="6" spans="1:13" ht="22" x14ac:dyDescent="0.3">
      <c r="A6" s="3"/>
      <c r="B6" s="4" t="s">
        <v>46</v>
      </c>
      <c r="C6" s="5" t="s">
        <v>2</v>
      </c>
      <c r="D6" s="5" t="s">
        <v>3</v>
      </c>
      <c r="E6" s="5" t="s">
        <v>4</v>
      </c>
      <c r="F6" s="5" t="s">
        <v>5</v>
      </c>
      <c r="G6" s="5" t="s">
        <v>6</v>
      </c>
      <c r="H6" s="5" t="s">
        <v>7</v>
      </c>
      <c r="I6" s="5" t="s">
        <v>8</v>
      </c>
      <c r="J6" s="5" t="s">
        <v>9</v>
      </c>
      <c r="K6" s="5" t="s">
        <v>54</v>
      </c>
      <c r="L6" s="5" t="s">
        <v>55</v>
      </c>
    </row>
    <row r="7" spans="1:13" ht="22" x14ac:dyDescent="0.3">
      <c r="A7" s="3"/>
      <c r="B7" s="9" t="s">
        <v>52</v>
      </c>
      <c r="C7" s="6" t="b">
        <v>0</v>
      </c>
      <c r="D7" s="6" t="b">
        <v>0</v>
      </c>
      <c r="E7" s="6" t="b">
        <v>0</v>
      </c>
      <c r="F7" s="6" t="b">
        <v>0</v>
      </c>
      <c r="G7" s="6" t="b">
        <v>0</v>
      </c>
      <c r="H7" s="6" t="b">
        <v>0</v>
      </c>
      <c r="I7" s="6" t="b">
        <v>0</v>
      </c>
      <c r="J7" s="6" t="b">
        <v>0</v>
      </c>
      <c r="K7" s="16">
        <f>COUNTIF(Tabelle4[[#This Row],[1a]:[4b]],TRUE)</f>
        <v>0</v>
      </c>
      <c r="L7" s="19">
        <f t="shared" ref="L7:L19" si="0">COUNTIF(C7:J7,FALSE)</f>
        <v>8</v>
      </c>
    </row>
    <row r="8" spans="1:13" ht="22" x14ac:dyDescent="0.3">
      <c r="A8" s="3"/>
      <c r="B8" s="10" t="s">
        <v>11</v>
      </c>
      <c r="C8" s="6" t="b">
        <v>0</v>
      </c>
      <c r="D8" s="6" t="b">
        <v>0</v>
      </c>
      <c r="E8" s="6" t="b">
        <v>0</v>
      </c>
      <c r="F8" s="6" t="b">
        <v>0</v>
      </c>
      <c r="G8" s="7"/>
      <c r="H8" s="7"/>
      <c r="I8" s="7"/>
      <c r="J8" s="7"/>
      <c r="K8" s="17">
        <f>COUNTIF(Tabelle4[[#This Row],[1a]:[4b]],TRUE)</f>
        <v>0</v>
      </c>
      <c r="L8" s="20">
        <f t="shared" si="0"/>
        <v>4</v>
      </c>
    </row>
    <row r="9" spans="1:13" ht="22" x14ac:dyDescent="0.3">
      <c r="A9" s="3"/>
      <c r="B9" s="10" t="s">
        <v>28</v>
      </c>
      <c r="C9" s="6" t="b">
        <v>0</v>
      </c>
      <c r="D9" s="6" t="b">
        <v>0</v>
      </c>
      <c r="E9" s="24"/>
      <c r="F9" s="24"/>
      <c r="G9" s="25"/>
      <c r="H9" s="25"/>
      <c r="I9" s="25"/>
      <c r="J9" s="25"/>
      <c r="K9" s="17">
        <f>COUNTIF(Tabelle4[[#This Row],[1a]:[4b]],TRUE)</f>
        <v>0</v>
      </c>
      <c r="L9" s="20">
        <f t="shared" si="0"/>
        <v>2</v>
      </c>
    </row>
    <row r="10" spans="1:13" ht="22" x14ac:dyDescent="0.3">
      <c r="A10" s="3"/>
      <c r="B10" s="10" t="s">
        <v>15</v>
      </c>
      <c r="C10" s="24"/>
      <c r="D10" s="24"/>
      <c r="E10" s="6" t="b">
        <v>0</v>
      </c>
      <c r="F10" s="6" t="b">
        <v>0</v>
      </c>
      <c r="G10" s="6" t="b">
        <v>0</v>
      </c>
      <c r="H10" s="6" t="b">
        <v>0</v>
      </c>
      <c r="I10" s="25"/>
      <c r="J10" s="25"/>
      <c r="K10" s="17">
        <f>COUNTIF(Tabelle4[[#This Row],[1a]:[4b]],TRUE)</f>
        <v>0</v>
      </c>
      <c r="L10" s="20">
        <f>COUNTIF(C10:J10,FALSE)</f>
        <v>4</v>
      </c>
    </row>
    <row r="11" spans="1:13" ht="22" x14ac:dyDescent="0.3">
      <c r="A11" s="3"/>
      <c r="B11" s="10" t="s">
        <v>30</v>
      </c>
      <c r="C11" s="7"/>
      <c r="D11" s="7"/>
      <c r="E11" s="6" t="b">
        <v>0</v>
      </c>
      <c r="F11" s="6" t="b">
        <v>0</v>
      </c>
      <c r="G11" s="6" t="b">
        <v>0</v>
      </c>
      <c r="H11" s="6" t="b">
        <v>0</v>
      </c>
      <c r="I11" s="25"/>
      <c r="J11" s="25"/>
      <c r="K11" s="17">
        <f>COUNTIF(Tabelle4[[#This Row],[1a]:[4b]],TRUE)</f>
        <v>0</v>
      </c>
      <c r="L11" s="20">
        <f t="shared" si="0"/>
        <v>4</v>
      </c>
    </row>
    <row r="12" spans="1:13" ht="22" x14ac:dyDescent="0.3">
      <c r="A12" s="3"/>
      <c r="B12" s="10" t="s">
        <v>31</v>
      </c>
      <c r="C12" s="7"/>
      <c r="D12" s="7"/>
      <c r="E12" s="7"/>
      <c r="F12" s="7"/>
      <c r="G12" s="6" t="b">
        <v>0</v>
      </c>
      <c r="H12" s="6" t="b">
        <v>0</v>
      </c>
      <c r="I12" s="6" t="b">
        <v>0</v>
      </c>
      <c r="J12" s="6" t="b">
        <v>0</v>
      </c>
      <c r="K12" s="17">
        <f>COUNTIF(Tabelle4[[#This Row],[1a]:[4b]],TRUE)</f>
        <v>0</v>
      </c>
      <c r="L12" s="20">
        <f t="shared" si="0"/>
        <v>4</v>
      </c>
    </row>
    <row r="13" spans="1:13" ht="22" x14ac:dyDescent="0.3">
      <c r="A13" s="3"/>
      <c r="B13" s="11" t="s">
        <v>53</v>
      </c>
      <c r="C13" s="6" t="b">
        <v>0</v>
      </c>
      <c r="D13" s="6" t="b">
        <v>0</v>
      </c>
      <c r="E13" s="6" t="b">
        <v>0</v>
      </c>
      <c r="F13" s="6" t="b">
        <v>0</v>
      </c>
      <c r="G13" s="6" t="b">
        <v>0</v>
      </c>
      <c r="H13" s="6" t="b">
        <v>0</v>
      </c>
      <c r="I13" s="6" t="b">
        <v>0</v>
      </c>
      <c r="J13" s="6" t="b">
        <v>0</v>
      </c>
      <c r="K13" s="17">
        <f>COUNTIF(Tabelle4[[#This Row],[1a]:[4b]],TRUE)</f>
        <v>0</v>
      </c>
      <c r="L13" s="20">
        <f t="shared" si="0"/>
        <v>8</v>
      </c>
    </row>
    <row r="14" spans="1:13" ht="22" x14ac:dyDescent="0.3">
      <c r="A14" s="3"/>
      <c r="B14" s="11" t="s">
        <v>13</v>
      </c>
      <c r="C14" s="6" t="b">
        <v>0</v>
      </c>
      <c r="D14" s="6" t="b">
        <v>0</v>
      </c>
      <c r="E14" s="24"/>
      <c r="F14" s="24"/>
      <c r="G14" s="24"/>
      <c r="H14" s="24"/>
      <c r="I14" s="24"/>
      <c r="J14" s="24"/>
      <c r="K14" s="17">
        <f>COUNTIF(Tabelle4[[#This Row],[1a]:[4b]],TRUE)</f>
        <v>0</v>
      </c>
      <c r="L14" s="20">
        <f>COUNTIF(C14:J14,FALSE)</f>
        <v>2</v>
      </c>
    </row>
    <row r="15" spans="1:13" ht="22" x14ac:dyDescent="0.3">
      <c r="A15" s="3"/>
      <c r="B15" s="12" t="s">
        <v>36</v>
      </c>
      <c r="C15" s="6" t="b">
        <v>0</v>
      </c>
      <c r="D15" s="6" t="b">
        <v>0</v>
      </c>
      <c r="E15" s="6" t="b">
        <v>0</v>
      </c>
      <c r="F15" s="6" t="b">
        <v>0</v>
      </c>
      <c r="G15" s="24"/>
      <c r="H15" s="24"/>
      <c r="I15" s="24"/>
      <c r="J15" s="24"/>
      <c r="K15" s="17">
        <f>COUNTIF(Tabelle4[[#This Row],[1a]:[4b]],TRUE)</f>
        <v>0</v>
      </c>
      <c r="L15" s="20">
        <f t="shared" si="0"/>
        <v>4</v>
      </c>
    </row>
    <row r="16" spans="1:13" ht="22" x14ac:dyDescent="0.3">
      <c r="A16" s="3"/>
      <c r="B16" s="12" t="s">
        <v>50</v>
      </c>
      <c r="C16" s="6" t="b">
        <v>0</v>
      </c>
      <c r="D16" s="6" t="b">
        <v>0</v>
      </c>
      <c r="E16" s="6" t="b">
        <v>0</v>
      </c>
      <c r="F16" s="6" t="b">
        <v>0</v>
      </c>
      <c r="G16" s="6" t="b">
        <v>0</v>
      </c>
      <c r="H16" s="6" t="b">
        <v>0</v>
      </c>
      <c r="I16" s="6" t="b">
        <v>0</v>
      </c>
      <c r="J16" s="6" t="b">
        <v>0</v>
      </c>
      <c r="K16" s="17">
        <f>COUNTIF(Tabelle4[[#This Row],[1a]:[4b]],TRUE)</f>
        <v>0</v>
      </c>
      <c r="L16" s="20">
        <f t="shared" si="0"/>
        <v>8</v>
      </c>
    </row>
    <row r="17" spans="1:12" ht="22" x14ac:dyDescent="0.3">
      <c r="A17" s="3"/>
      <c r="B17" s="13" t="s">
        <v>49</v>
      </c>
      <c r="C17" s="24"/>
      <c r="D17" s="24"/>
      <c r="E17" s="6" t="b">
        <v>0</v>
      </c>
      <c r="F17" s="6" t="b">
        <v>0</v>
      </c>
      <c r="G17" s="6" t="b">
        <v>0</v>
      </c>
      <c r="H17" s="6" t="b">
        <v>0</v>
      </c>
      <c r="I17" s="6" t="b">
        <v>0</v>
      </c>
      <c r="J17" s="6" t="b">
        <v>0</v>
      </c>
      <c r="K17" s="17">
        <f>COUNTIF(Tabelle4[[#This Row],[1a]:[4b]],TRUE)</f>
        <v>0</v>
      </c>
      <c r="L17" s="20">
        <f t="shared" si="0"/>
        <v>6</v>
      </c>
    </row>
    <row r="18" spans="1:12" ht="22" x14ac:dyDescent="0.3">
      <c r="A18" s="3"/>
      <c r="B18" s="14" t="s">
        <v>18</v>
      </c>
      <c r="C18" s="6" t="b">
        <v>0</v>
      </c>
      <c r="D18" s="6" t="b">
        <v>0</v>
      </c>
      <c r="E18" s="6" t="b">
        <v>0</v>
      </c>
      <c r="F18" s="6" t="b">
        <v>0</v>
      </c>
      <c r="G18" s="6" t="b">
        <v>0</v>
      </c>
      <c r="H18" s="6" t="b">
        <v>0</v>
      </c>
      <c r="I18" s="6" t="b">
        <v>0</v>
      </c>
      <c r="J18" s="6" t="b">
        <v>0</v>
      </c>
      <c r="K18" s="17">
        <f>COUNTIF(Tabelle4[[#This Row],[1a]:[4b]],TRUE)</f>
        <v>0</v>
      </c>
      <c r="L18" s="20">
        <f t="shared" si="0"/>
        <v>8</v>
      </c>
    </row>
    <row r="19" spans="1:12" ht="22" x14ac:dyDescent="0.3">
      <c r="A19" s="3"/>
      <c r="B19" s="15" t="s">
        <v>17</v>
      </c>
      <c r="C19" s="8" t="b">
        <v>0</v>
      </c>
      <c r="D19" s="8" t="b">
        <v>0</v>
      </c>
      <c r="E19" s="8" t="b">
        <v>0</v>
      </c>
      <c r="F19" s="8" t="b">
        <v>0</v>
      </c>
      <c r="G19" s="8" t="b">
        <v>0</v>
      </c>
      <c r="H19" s="8" t="b">
        <v>0</v>
      </c>
      <c r="I19" s="8" t="b">
        <v>0</v>
      </c>
      <c r="J19" s="8" t="b">
        <v>0</v>
      </c>
      <c r="K19" s="18">
        <f>COUNTIF(Tabelle4[[#This Row],[1a]:[4b]],TRUE)</f>
        <v>0</v>
      </c>
      <c r="L19" s="21">
        <f t="shared" si="0"/>
        <v>8</v>
      </c>
    </row>
    <row r="24" spans="1:12" ht="24" x14ac:dyDescent="0.3">
      <c r="A24" s="1"/>
      <c r="B24" s="23" t="s">
        <v>72</v>
      </c>
      <c r="C24" s="1"/>
      <c r="D24" s="1"/>
      <c r="E24" s="1"/>
      <c r="F24" s="1"/>
      <c r="G24" s="1"/>
      <c r="H24" s="1"/>
      <c r="I24" s="1"/>
      <c r="J24" s="1"/>
      <c r="K24" s="1"/>
      <c r="L24" s="1"/>
    </row>
    <row r="25" spans="1:12" x14ac:dyDescent="0.2">
      <c r="A25" s="1"/>
      <c r="B25" s="2"/>
      <c r="C25" s="1"/>
      <c r="D25" s="1"/>
      <c r="E25" s="1"/>
      <c r="F25" s="1"/>
      <c r="G25" s="1"/>
      <c r="H25" s="1"/>
      <c r="I25" s="1"/>
      <c r="J25" s="1"/>
      <c r="K25" s="1"/>
      <c r="L25" s="1"/>
    </row>
    <row r="26" spans="1:12" ht="22" x14ac:dyDescent="0.3">
      <c r="A26" s="3"/>
      <c r="B26" s="4" t="s">
        <v>46</v>
      </c>
      <c r="C26" s="5" t="s">
        <v>2</v>
      </c>
      <c r="D26" s="5" t="s">
        <v>3</v>
      </c>
      <c r="E26" s="5" t="s">
        <v>4</v>
      </c>
      <c r="F26" s="5" t="s">
        <v>5</v>
      </c>
      <c r="G26" s="5" t="s">
        <v>6</v>
      </c>
      <c r="H26" s="5" t="s">
        <v>7</v>
      </c>
      <c r="I26" s="5" t="s">
        <v>8</v>
      </c>
      <c r="J26" s="5" t="s">
        <v>9</v>
      </c>
      <c r="K26" s="4" t="s">
        <v>54</v>
      </c>
      <c r="L26" s="5" t="s">
        <v>55</v>
      </c>
    </row>
    <row r="27" spans="1:12" ht="22" x14ac:dyDescent="0.3">
      <c r="A27" s="3"/>
      <c r="B27" s="9" t="s">
        <v>12</v>
      </c>
      <c r="C27" s="6" t="b">
        <v>0</v>
      </c>
      <c r="D27" s="6" t="b">
        <v>0</v>
      </c>
      <c r="E27" s="6" t="b">
        <v>0</v>
      </c>
      <c r="F27" s="6" t="b">
        <v>0</v>
      </c>
      <c r="G27" s="6" t="b">
        <v>0</v>
      </c>
      <c r="H27" s="6" t="b">
        <v>0</v>
      </c>
      <c r="I27" s="6" t="b">
        <v>0</v>
      </c>
      <c r="J27" s="6" t="b">
        <v>0</v>
      </c>
      <c r="K27" s="16">
        <f>COUNTIF(Tabelle47[[#This Row],[1a]:[4b]],TRUE)</f>
        <v>0</v>
      </c>
      <c r="L27" s="19">
        <f t="shared" ref="L27:L38" si="1">COUNTIF(C27:J27,FALSE)</f>
        <v>8</v>
      </c>
    </row>
    <row r="28" spans="1:12" ht="22" x14ac:dyDescent="0.3">
      <c r="A28" s="3"/>
      <c r="B28" s="10" t="s">
        <v>20</v>
      </c>
      <c r="C28" s="6" t="b">
        <v>0</v>
      </c>
      <c r="D28" s="6" t="b">
        <v>0</v>
      </c>
      <c r="E28" s="6" t="b">
        <v>0</v>
      </c>
      <c r="F28" s="6" t="b">
        <v>0</v>
      </c>
      <c r="G28" s="7"/>
      <c r="H28" s="7"/>
      <c r="I28" s="7"/>
      <c r="J28" s="7"/>
      <c r="K28" s="17">
        <f>COUNTIF(Tabelle47[[#This Row],[1a]:[4b]],TRUE)</f>
        <v>0</v>
      </c>
      <c r="L28" s="20">
        <f t="shared" si="1"/>
        <v>4</v>
      </c>
    </row>
    <row r="29" spans="1:12" ht="22" x14ac:dyDescent="0.3">
      <c r="A29" s="3"/>
      <c r="B29" s="10" t="s">
        <v>59</v>
      </c>
      <c r="C29" s="6" t="b">
        <v>0</v>
      </c>
      <c r="D29" s="6" t="b">
        <v>0</v>
      </c>
      <c r="E29" s="25"/>
      <c r="F29" s="25"/>
      <c r="G29" s="25"/>
      <c r="H29" s="25"/>
      <c r="I29" s="25"/>
      <c r="J29" s="25"/>
      <c r="K29" s="17">
        <f>COUNTIF(Tabelle47[[#This Row],[1a]:[4b]],TRUE)</f>
        <v>0</v>
      </c>
      <c r="L29" s="20">
        <f t="shared" si="1"/>
        <v>2</v>
      </c>
    </row>
    <row r="30" spans="1:12" ht="22" x14ac:dyDescent="0.3">
      <c r="A30" s="3"/>
      <c r="B30" s="10" t="s">
        <v>60</v>
      </c>
      <c r="C30" s="7"/>
      <c r="D30" s="7"/>
      <c r="E30" s="6" t="b">
        <v>0</v>
      </c>
      <c r="F30" s="6" t="b">
        <v>0</v>
      </c>
      <c r="G30" s="6" t="b">
        <v>0</v>
      </c>
      <c r="H30" s="6" t="b">
        <v>0</v>
      </c>
      <c r="I30" s="25"/>
      <c r="J30" s="25"/>
      <c r="K30" s="17">
        <f>COUNTIF(Tabelle47[[#This Row],[1a]:[4b]],TRUE)</f>
        <v>0</v>
      </c>
      <c r="L30" s="20">
        <f t="shared" si="1"/>
        <v>4</v>
      </c>
    </row>
    <row r="31" spans="1:12" ht="22" x14ac:dyDescent="0.3">
      <c r="A31" s="3"/>
      <c r="B31" s="10" t="s">
        <v>48</v>
      </c>
      <c r="C31" s="7"/>
      <c r="D31" s="7"/>
      <c r="E31" s="7"/>
      <c r="F31" s="7"/>
      <c r="G31" s="6" t="b">
        <v>0</v>
      </c>
      <c r="H31" s="6" t="b">
        <v>0</v>
      </c>
      <c r="I31" s="6" t="b">
        <v>0</v>
      </c>
      <c r="J31" s="6" t="b">
        <v>0</v>
      </c>
      <c r="K31" s="17">
        <f>COUNTIF(Tabelle47[[#This Row],[1a]:[4b]],TRUE)</f>
        <v>0</v>
      </c>
      <c r="L31" s="20">
        <f t="shared" si="1"/>
        <v>4</v>
      </c>
    </row>
    <row r="32" spans="1:12" ht="22" x14ac:dyDescent="0.3">
      <c r="A32" s="3"/>
      <c r="B32" s="11" t="s">
        <v>53</v>
      </c>
      <c r="C32" s="6" t="b">
        <v>0</v>
      </c>
      <c r="D32" s="6" t="b">
        <v>0</v>
      </c>
      <c r="E32" s="6" t="b">
        <v>0</v>
      </c>
      <c r="F32" s="6" t="b">
        <v>0</v>
      </c>
      <c r="G32" s="6" t="b">
        <v>0</v>
      </c>
      <c r="H32" s="6" t="b">
        <v>0</v>
      </c>
      <c r="I32" s="6" t="b">
        <v>0</v>
      </c>
      <c r="J32" s="6" t="b">
        <v>0</v>
      </c>
      <c r="K32" s="17">
        <f>COUNTIF(Tabelle47[[#This Row],[1a]:[4b]],TRUE)</f>
        <v>0</v>
      </c>
      <c r="L32" s="20">
        <f t="shared" si="1"/>
        <v>8</v>
      </c>
    </row>
    <row r="33" spans="1:12" ht="22" x14ac:dyDescent="0.3">
      <c r="A33" s="3"/>
      <c r="B33" s="12" t="s">
        <v>58</v>
      </c>
      <c r="C33" s="6" t="b">
        <v>0</v>
      </c>
      <c r="D33" s="6" t="b">
        <v>0</v>
      </c>
      <c r="E33" s="6" t="b">
        <v>0</v>
      </c>
      <c r="F33" s="6" t="b">
        <v>0</v>
      </c>
      <c r="G33" s="24"/>
      <c r="H33" s="24"/>
      <c r="I33" s="24"/>
      <c r="J33" s="24"/>
      <c r="K33" s="17">
        <f>COUNTIF(Tabelle47[[#This Row],[1a]:[4b]],TRUE)</f>
        <v>0</v>
      </c>
      <c r="L33" s="20">
        <f t="shared" si="1"/>
        <v>4</v>
      </c>
    </row>
    <row r="34" spans="1:12" ht="22" x14ac:dyDescent="0.3">
      <c r="A34" s="3"/>
      <c r="B34" s="12" t="s">
        <v>50</v>
      </c>
      <c r="C34" s="6" t="b">
        <v>0</v>
      </c>
      <c r="D34" s="6" t="b">
        <v>0</v>
      </c>
      <c r="E34" s="6" t="b">
        <v>0</v>
      </c>
      <c r="F34" s="6" t="b">
        <v>0</v>
      </c>
      <c r="G34" s="6" t="b">
        <v>0</v>
      </c>
      <c r="H34" s="6" t="b">
        <v>0</v>
      </c>
      <c r="I34" s="6" t="b">
        <v>0</v>
      </c>
      <c r="J34" s="6" t="b">
        <v>0</v>
      </c>
      <c r="K34" s="17">
        <f>COUNTIF(Tabelle47[[#This Row],[1a]:[4b]],TRUE)</f>
        <v>0</v>
      </c>
      <c r="L34" s="20">
        <f t="shared" si="1"/>
        <v>8</v>
      </c>
    </row>
    <row r="35" spans="1:12" ht="22" x14ac:dyDescent="0.3">
      <c r="A35" s="3"/>
      <c r="B35" s="13" t="s">
        <v>39</v>
      </c>
      <c r="C35" s="6" t="b">
        <v>0</v>
      </c>
      <c r="D35" s="6" t="b">
        <v>0</v>
      </c>
      <c r="E35" s="6" t="b">
        <v>0</v>
      </c>
      <c r="F35" s="6" t="b">
        <v>0</v>
      </c>
      <c r="G35" s="6" t="b">
        <v>0</v>
      </c>
      <c r="H35" s="6" t="b">
        <v>0</v>
      </c>
      <c r="I35" s="6" t="b">
        <v>0</v>
      </c>
      <c r="J35" s="6" t="b">
        <v>0</v>
      </c>
      <c r="K35" s="17">
        <f>COUNTIF(Tabelle47[[#This Row],[1a]:[4b]],TRUE)</f>
        <v>0</v>
      </c>
      <c r="L35" s="20">
        <f>COUNTIF(C35:J35,FALSE)</f>
        <v>8</v>
      </c>
    </row>
    <row r="36" spans="1:12" ht="22" x14ac:dyDescent="0.3">
      <c r="A36" s="3"/>
      <c r="B36" s="13" t="s">
        <v>45</v>
      </c>
      <c r="C36" s="6" t="b">
        <v>0</v>
      </c>
      <c r="D36" s="6" t="b">
        <v>0</v>
      </c>
      <c r="E36" s="6" t="b">
        <v>0</v>
      </c>
      <c r="F36" s="6" t="b">
        <v>0</v>
      </c>
      <c r="G36" s="6" t="b">
        <v>0</v>
      </c>
      <c r="H36" s="6" t="b">
        <v>0</v>
      </c>
      <c r="I36" s="6" t="b">
        <v>0</v>
      </c>
      <c r="J36" s="6" t="b">
        <v>0</v>
      </c>
      <c r="K36" s="17">
        <f>COUNTIF(Tabelle47[[#This Row],[1a]:[4b]],TRUE)</f>
        <v>0</v>
      </c>
      <c r="L36" s="20">
        <f t="shared" si="1"/>
        <v>8</v>
      </c>
    </row>
    <row r="37" spans="1:12" ht="22" x14ac:dyDescent="0.3">
      <c r="A37" s="3"/>
      <c r="B37" s="14" t="s">
        <v>18</v>
      </c>
      <c r="C37" s="6" t="b">
        <v>0</v>
      </c>
      <c r="D37" s="6" t="b">
        <v>0</v>
      </c>
      <c r="E37" s="6" t="b">
        <v>0</v>
      </c>
      <c r="F37" s="6" t="b">
        <v>0</v>
      </c>
      <c r="G37" s="6" t="b">
        <v>0</v>
      </c>
      <c r="H37" s="6" t="b">
        <v>0</v>
      </c>
      <c r="I37" s="6" t="b">
        <v>0</v>
      </c>
      <c r="J37" s="6" t="b">
        <v>0</v>
      </c>
      <c r="K37" s="17">
        <f>COUNTIF(Tabelle47[[#This Row],[1a]:[4b]],TRUE)</f>
        <v>0</v>
      </c>
      <c r="L37" s="20">
        <f t="shared" si="1"/>
        <v>8</v>
      </c>
    </row>
    <row r="38" spans="1:12" ht="22" x14ac:dyDescent="0.3">
      <c r="A38" s="3"/>
      <c r="B38" s="15" t="s">
        <v>17</v>
      </c>
      <c r="C38" s="8" t="b">
        <v>0</v>
      </c>
      <c r="D38" s="8" t="b">
        <v>0</v>
      </c>
      <c r="E38" s="8" t="b">
        <v>0</v>
      </c>
      <c r="F38" s="8" t="b">
        <v>0</v>
      </c>
      <c r="G38" s="8" t="b">
        <v>0</v>
      </c>
      <c r="H38" s="8" t="b">
        <v>0</v>
      </c>
      <c r="I38" s="8" t="b">
        <v>0</v>
      </c>
      <c r="J38" s="8" t="b">
        <v>0</v>
      </c>
      <c r="K38" s="18">
        <f>COUNTIF(Tabelle47[[#This Row],[1a]:[4b]],TRUE)</f>
        <v>0</v>
      </c>
      <c r="L38" s="21">
        <f t="shared" si="1"/>
        <v>8</v>
      </c>
    </row>
    <row r="51" spans="7:7" x14ac:dyDescent="0.2"/>
  </sheetData>
  <mergeCells count="1">
    <mergeCell ref="B2:L2"/>
  </mergeCells>
  <pageMargins left="0.7" right="0.7" top="0.78740157499999996" bottom="0.78740157499999996" header="0.3" footer="0.3"/>
  <drawing r:id="rId1"/>
  <legacyDrawing r:id="rId2"/>
  <tableParts count="2">
    <tablePart r:id="rId3"/>
    <tablePart r:id="rId4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3F614B-FFE7-384D-81C3-58A6C56BCC8A}">
  <dimension ref="B2:X49"/>
  <sheetViews>
    <sheetView tabSelected="1" zoomScale="111" zoomScaleNormal="111" workbookViewId="0">
      <selection activeCell="J8" sqref="J8"/>
    </sheetView>
  </sheetViews>
  <sheetFormatPr baseColWidth="10" defaultRowHeight="16" x14ac:dyDescent="0.2"/>
  <cols>
    <col min="1" max="1" width="4.5" customWidth="1"/>
    <col min="2" max="2" width="13.1640625" customWidth="1"/>
    <col min="3" max="3" width="34" customWidth="1"/>
    <col min="4" max="4" width="17.33203125" customWidth="1"/>
    <col min="5" max="5" width="12.5" customWidth="1"/>
    <col min="6" max="6" width="20.33203125" customWidth="1"/>
    <col min="7" max="7" width="11.5" customWidth="1"/>
    <col min="8" max="8" width="10.83203125" customWidth="1"/>
    <col min="9" max="9" width="9.5" customWidth="1"/>
    <col min="10" max="10" width="11.6640625" customWidth="1"/>
    <col min="12" max="12" width="15.83203125" customWidth="1"/>
    <col min="14" max="21" width="5.5" customWidth="1"/>
    <col min="23" max="23" width="6.6640625" customWidth="1"/>
  </cols>
  <sheetData>
    <row r="2" spans="2:24" ht="31" x14ac:dyDescent="0.35">
      <c r="B2" s="126" t="s">
        <v>21</v>
      </c>
      <c r="C2" s="126"/>
      <c r="D2" s="126"/>
      <c r="E2" s="126"/>
      <c r="F2" s="126"/>
      <c r="G2" s="126"/>
      <c r="H2" s="126"/>
      <c r="I2" s="126"/>
      <c r="J2" s="126"/>
      <c r="K2" s="126"/>
      <c r="L2" s="126"/>
      <c r="M2" s="126"/>
      <c r="N2" s="126"/>
      <c r="O2" s="126"/>
      <c r="P2" s="126"/>
      <c r="Q2" s="126"/>
    </row>
    <row r="3" spans="2:24" x14ac:dyDescent="0.2">
      <c r="G3" s="127" t="s">
        <v>94</v>
      </c>
      <c r="H3" s="127"/>
      <c r="I3" s="127"/>
      <c r="K3" s="124"/>
    </row>
    <row r="4" spans="2:24" ht="37" customHeight="1" x14ac:dyDescent="0.25">
      <c r="B4" s="37" t="s">
        <v>51</v>
      </c>
      <c r="C4" s="115" t="s">
        <v>22</v>
      </c>
      <c r="D4" s="37" t="s">
        <v>23</v>
      </c>
      <c r="E4" s="37" t="s">
        <v>0</v>
      </c>
      <c r="F4" s="37" t="s">
        <v>24</v>
      </c>
      <c r="G4" s="115" t="s">
        <v>81</v>
      </c>
      <c r="H4" s="115" t="s">
        <v>82</v>
      </c>
      <c r="I4" s="115" t="s">
        <v>83</v>
      </c>
      <c r="J4" s="115" t="s">
        <v>80</v>
      </c>
      <c r="K4" s="37" t="s">
        <v>25</v>
      </c>
      <c r="L4" s="37" t="s">
        <v>1</v>
      </c>
      <c r="N4" s="40" t="s">
        <v>2</v>
      </c>
      <c r="O4" s="40" t="s">
        <v>3</v>
      </c>
      <c r="P4" s="40" t="s">
        <v>4</v>
      </c>
      <c r="Q4" s="40" t="s">
        <v>5</v>
      </c>
      <c r="R4" s="40" t="s">
        <v>6</v>
      </c>
      <c r="S4" s="40" t="s">
        <v>7</v>
      </c>
      <c r="T4" s="40" t="s">
        <v>8</v>
      </c>
      <c r="U4" s="40" t="s">
        <v>9</v>
      </c>
      <c r="X4" s="45"/>
    </row>
    <row r="5" spans="2:24" x14ac:dyDescent="0.2">
      <c r="B5" s="30"/>
      <c r="C5" s="52" t="s">
        <v>70</v>
      </c>
      <c r="D5" s="53" t="s">
        <v>26</v>
      </c>
      <c r="E5" s="53"/>
      <c r="F5" s="53"/>
      <c r="G5" s="53">
        <v>20</v>
      </c>
      <c r="H5" s="53">
        <v>30</v>
      </c>
      <c r="I5" s="53">
        <v>8</v>
      </c>
      <c r="J5" s="53">
        <f>ROUNDUP(Tabelle5[[#This Row],[Bedarf pro Person]]*Tabelle5[[#This Row],[Bedarf pro Klasse]]*Tabelle5[[#This Row],[Anzahl  Klassen]]/1500,0)</f>
        <v>4</v>
      </c>
      <c r="K5" s="54">
        <v>12</v>
      </c>
      <c r="L5" s="55">
        <f>Tabelle5[[#This Row],[Anzahl insgesamt]]*Tabelle5[[#This Row],[Preis]]</f>
        <v>48</v>
      </c>
      <c r="M5" s="31"/>
      <c r="N5" s="123" t="b">
        <f>'Ist-Stand-Analyse_Inventur'!C7</f>
        <v>0</v>
      </c>
      <c r="O5" s="123" t="b">
        <f>'Ist-Stand-Analyse_Inventur'!D7</f>
        <v>0</v>
      </c>
      <c r="P5" s="123" t="b">
        <f>'Ist-Stand-Analyse_Inventur'!E7</f>
        <v>0</v>
      </c>
      <c r="Q5" s="123" t="b">
        <f>'Ist-Stand-Analyse_Inventur'!F7</f>
        <v>0</v>
      </c>
      <c r="R5" s="123" t="b">
        <f>'Ist-Stand-Analyse_Inventur'!G7</f>
        <v>0</v>
      </c>
      <c r="S5" s="123" t="b">
        <f>'Ist-Stand-Analyse_Inventur'!H7</f>
        <v>0</v>
      </c>
      <c r="T5" s="123" t="b">
        <f>'Ist-Stand-Analyse_Inventur'!I7</f>
        <v>0</v>
      </c>
      <c r="U5" s="123" t="b">
        <f>'Ist-Stand-Analyse_Inventur'!J7</f>
        <v>0</v>
      </c>
      <c r="W5" s="43"/>
      <c r="X5" t="s">
        <v>77</v>
      </c>
    </row>
    <row r="6" spans="2:24" x14ac:dyDescent="0.2">
      <c r="B6" s="33"/>
      <c r="C6" s="56" t="s">
        <v>12</v>
      </c>
      <c r="D6" s="57" t="s">
        <v>27</v>
      </c>
      <c r="E6" s="57"/>
      <c r="F6" s="57"/>
      <c r="G6" s="57">
        <v>1</v>
      </c>
      <c r="H6" s="57">
        <v>1</v>
      </c>
      <c r="I6" s="57">
        <v>8</v>
      </c>
      <c r="J6" s="57">
        <f>Tabelle5[[#This Row],[Bedarf pro Person]]*Tabelle5[[#This Row],[Bedarf pro Klasse]]*Tabelle5[[#This Row],[Anzahl  Klassen]]</f>
        <v>8</v>
      </c>
      <c r="K6" s="58">
        <v>7</v>
      </c>
      <c r="L6" s="59">
        <f>Tabelle5[[#This Row],[Anzahl insgesamt]]*Tabelle5[[#This Row],[Preis]]</f>
        <v>56</v>
      </c>
      <c r="M6" s="29"/>
      <c r="N6" s="123" t="b">
        <f>'Ist-Stand-Analyse_Inventur'!C27</f>
        <v>0</v>
      </c>
      <c r="O6" s="123" t="b">
        <f>'Ist-Stand-Analyse_Inventur'!D27</f>
        <v>0</v>
      </c>
      <c r="P6" s="123" t="b">
        <f>'Ist-Stand-Analyse_Inventur'!E27</f>
        <v>0</v>
      </c>
      <c r="Q6" s="123" t="b">
        <f>'Ist-Stand-Analyse_Inventur'!F27</f>
        <v>0</v>
      </c>
      <c r="R6" s="123" t="b">
        <f>'Ist-Stand-Analyse_Inventur'!G27</f>
        <v>0</v>
      </c>
      <c r="S6" s="123" t="b">
        <f>'Ist-Stand-Analyse_Inventur'!H27</f>
        <v>0</v>
      </c>
      <c r="T6" s="123" t="b">
        <f>'Ist-Stand-Analyse_Inventur'!I27</f>
        <v>0</v>
      </c>
      <c r="U6" s="123" t="b">
        <f>'Ist-Stand-Analyse_Inventur'!J27</f>
        <v>0</v>
      </c>
      <c r="W6" s="44"/>
      <c r="X6" t="s">
        <v>10</v>
      </c>
    </row>
    <row r="7" spans="2:24" x14ac:dyDescent="0.2">
      <c r="C7" s="60"/>
      <c r="D7" s="60"/>
      <c r="E7" s="60"/>
      <c r="F7" s="60"/>
      <c r="G7" s="60"/>
      <c r="H7" s="60"/>
      <c r="I7" s="60"/>
      <c r="J7" s="60"/>
      <c r="K7" s="61"/>
      <c r="L7" s="62"/>
      <c r="N7" s="48"/>
      <c r="W7" s="41"/>
      <c r="X7" t="s">
        <v>78</v>
      </c>
    </row>
    <row r="8" spans="2:24" x14ac:dyDescent="0.2">
      <c r="B8" s="30"/>
      <c r="C8" s="63" t="s">
        <v>11</v>
      </c>
      <c r="D8" s="64" t="s">
        <v>26</v>
      </c>
      <c r="E8" s="64"/>
      <c r="F8" s="64"/>
      <c r="G8" s="64">
        <v>10</v>
      </c>
      <c r="H8" s="64">
        <v>30</v>
      </c>
      <c r="I8" s="64">
        <v>4</v>
      </c>
      <c r="J8" s="64">
        <f>Tabelle5[[#This Row],[Bedarf pro Person]]*Tabelle5[[#This Row],[Bedarf pro Klasse]]*Tabelle5[[#This Row],[Anzahl  Klassen]]</f>
        <v>1200</v>
      </c>
      <c r="K8" s="65">
        <v>0</v>
      </c>
      <c r="L8" s="66">
        <f>Tabelle5[[#This Row],[Anzahl insgesamt]]*Tabelle5[[#This Row],[Preis]]</f>
        <v>0</v>
      </c>
      <c r="M8" s="31"/>
      <c r="N8" s="123" t="b">
        <f>Tabelle4[[#This Row],[1a]]</f>
        <v>0</v>
      </c>
      <c r="O8" s="123" t="b">
        <f>Tabelle4[[#This Row],[1b]]</f>
        <v>0</v>
      </c>
      <c r="P8" s="123" t="b">
        <f>Tabelle4[[#This Row],[2a]]</f>
        <v>0</v>
      </c>
      <c r="Q8" s="123" t="b">
        <f>Tabelle4[[#This Row],[2b]]</f>
        <v>0</v>
      </c>
      <c r="R8" s="38"/>
      <c r="S8" s="38"/>
      <c r="T8" s="38"/>
      <c r="U8" s="38"/>
    </row>
    <row r="9" spans="2:24" x14ac:dyDescent="0.2">
      <c r="B9" s="32"/>
      <c r="C9" s="67" t="s">
        <v>32</v>
      </c>
      <c r="D9" s="60" t="s">
        <v>27</v>
      </c>
      <c r="E9" s="60"/>
      <c r="F9" s="60"/>
      <c r="G9" s="60">
        <v>1</v>
      </c>
      <c r="H9" s="60">
        <v>1</v>
      </c>
      <c r="I9" s="60">
        <v>4</v>
      </c>
      <c r="J9" s="60">
        <f>Tabelle5[[#This Row],[Bedarf pro Person]]*Tabelle5[[#This Row],[Bedarf pro Klasse]]*Tabelle5[[#This Row],[Anzahl  Klassen]]</f>
        <v>4</v>
      </c>
      <c r="K9" s="68">
        <v>50</v>
      </c>
      <c r="L9" s="69">
        <f>Tabelle5[[#This Row],[Anzahl insgesamt]]*Tabelle5[[#This Row],[Preis]]</f>
        <v>200</v>
      </c>
      <c r="N9" s="123" t="b">
        <f>'Ist-Stand-Analyse_Inventur'!C28</f>
        <v>0</v>
      </c>
      <c r="O9" s="123" t="b">
        <f>'Ist-Stand-Analyse_Inventur'!D28</f>
        <v>0</v>
      </c>
      <c r="P9" s="123" t="b">
        <f>'Ist-Stand-Analyse_Inventur'!E28</f>
        <v>0</v>
      </c>
      <c r="Q9" s="123" t="b">
        <f>'Ist-Stand-Analyse_Inventur'!F28</f>
        <v>0</v>
      </c>
      <c r="R9" s="38"/>
      <c r="S9" s="38"/>
      <c r="T9" s="38"/>
      <c r="U9" s="38"/>
      <c r="W9" t="s">
        <v>95</v>
      </c>
    </row>
    <row r="10" spans="2:24" x14ac:dyDescent="0.2">
      <c r="B10" s="32"/>
      <c r="C10" s="67" t="s">
        <v>28</v>
      </c>
      <c r="D10" s="70" t="s">
        <v>26</v>
      </c>
      <c r="E10" s="70"/>
      <c r="F10" s="70"/>
      <c r="G10" s="70">
        <v>1</v>
      </c>
      <c r="H10" s="70">
        <v>30</v>
      </c>
      <c r="I10" s="70">
        <v>2</v>
      </c>
      <c r="J10" s="70">
        <f>Tabelle5[[#This Row],[Bedarf pro Person]]*Tabelle5[[#This Row],[Bedarf pro Klasse]]*Tabelle5[[#This Row],[Anzahl  Klassen]]</f>
        <v>60</v>
      </c>
      <c r="K10" s="71">
        <v>12</v>
      </c>
      <c r="L10" s="72">
        <f>Tabelle5[[#This Row],[Anzahl insgesamt]]*Tabelle5[[#This Row],[Preis]]</f>
        <v>720</v>
      </c>
      <c r="N10" s="123" t="b">
        <f>'Ist-Stand-Analyse_Inventur'!C9</f>
        <v>0</v>
      </c>
      <c r="O10" s="123" t="b">
        <f>'Ist-Stand-Analyse_Inventur'!D9</f>
        <v>0</v>
      </c>
      <c r="P10" s="38"/>
      <c r="Q10" s="38"/>
      <c r="R10" s="38"/>
      <c r="S10" s="38"/>
      <c r="T10" s="38"/>
      <c r="U10" s="38"/>
    </row>
    <row r="11" spans="2:24" x14ac:dyDescent="0.2">
      <c r="B11" s="32"/>
      <c r="C11" s="67" t="s">
        <v>16</v>
      </c>
      <c r="D11" s="60" t="s">
        <v>27</v>
      </c>
      <c r="E11" s="60"/>
      <c r="F11" s="60"/>
      <c r="G11" s="60">
        <v>1</v>
      </c>
      <c r="H11" s="60">
        <v>1</v>
      </c>
      <c r="I11" s="60">
        <v>2</v>
      </c>
      <c r="J11" s="60">
        <f>Tabelle5[[#This Row],[Bedarf pro Person]]*Tabelle5[[#This Row],[Bedarf pro Klasse]]*Tabelle5[[#This Row],[Anzahl  Klassen]]</f>
        <v>2</v>
      </c>
      <c r="K11" s="68">
        <v>35</v>
      </c>
      <c r="L11" s="69">
        <f>Tabelle5[[#This Row],[Anzahl insgesamt]]*Tabelle5[[#This Row],[Preis]]</f>
        <v>70</v>
      </c>
      <c r="N11" s="123" t="b">
        <f>'Ist-Stand-Analyse_Inventur'!C29</f>
        <v>0</v>
      </c>
      <c r="O11" s="123" t="b">
        <f>'Ist-Stand-Analyse_Inventur'!D29</f>
        <v>0</v>
      </c>
      <c r="P11" s="38"/>
      <c r="Q11" s="38"/>
      <c r="R11" s="38"/>
      <c r="S11" s="38"/>
      <c r="T11" s="38"/>
      <c r="U11" s="38"/>
    </row>
    <row r="12" spans="2:24" x14ac:dyDescent="0.2">
      <c r="B12" s="32"/>
      <c r="C12" s="67" t="s">
        <v>15</v>
      </c>
      <c r="D12" s="70" t="s">
        <v>26</v>
      </c>
      <c r="E12" s="70"/>
      <c r="F12" s="70"/>
      <c r="G12" s="70">
        <v>1</v>
      </c>
      <c r="H12" s="70">
        <v>30</v>
      </c>
      <c r="I12" s="70">
        <v>2</v>
      </c>
      <c r="J12" s="70">
        <f>Tabelle5[[#This Row],[Bedarf pro Person]]*Tabelle5[[#This Row],[Bedarf pro Klasse]]*Tabelle5[[#This Row],[Anzahl  Klassen]]</f>
        <v>60</v>
      </c>
      <c r="K12" s="71">
        <v>0</v>
      </c>
      <c r="L12" s="72">
        <f>Tabelle5[[#This Row],[Anzahl insgesamt]]*Tabelle5[[#This Row],[Preis]]</f>
        <v>0</v>
      </c>
      <c r="N12" s="42"/>
      <c r="O12" s="38"/>
      <c r="P12" s="123" t="b">
        <f>'Ist-Stand-Analyse_Inventur'!E10</f>
        <v>0</v>
      </c>
      <c r="Q12" s="123" t="b">
        <f>'Ist-Stand-Analyse_Inventur'!F10</f>
        <v>0</v>
      </c>
      <c r="R12" s="123" t="b">
        <f>'Ist-Stand-Analyse_Inventur'!G10</f>
        <v>0</v>
      </c>
      <c r="S12" s="123" t="b">
        <f>'Ist-Stand-Analyse_Inventur'!H10</f>
        <v>0</v>
      </c>
      <c r="T12" s="38"/>
      <c r="U12" s="38"/>
    </row>
    <row r="13" spans="2:24" x14ac:dyDescent="0.2">
      <c r="B13" s="32"/>
      <c r="C13" s="67" t="s">
        <v>15</v>
      </c>
      <c r="D13" s="60" t="s">
        <v>27</v>
      </c>
      <c r="E13" s="60"/>
      <c r="F13" s="60"/>
      <c r="G13" s="60">
        <v>1</v>
      </c>
      <c r="H13" s="60">
        <v>1</v>
      </c>
      <c r="I13" s="60">
        <v>4</v>
      </c>
      <c r="J13" s="60">
        <f>Tabelle5[[#This Row],[Bedarf pro Person]]*Tabelle5[[#This Row],[Bedarf pro Klasse]]*Tabelle5[[#This Row],[Anzahl  Klassen]]</f>
        <v>4</v>
      </c>
      <c r="K13" s="61">
        <v>80</v>
      </c>
      <c r="L13" s="62">
        <f>Tabelle5[[#This Row],[Anzahl insgesamt]]*Tabelle5[[#This Row],[Preis]]</f>
        <v>320</v>
      </c>
      <c r="N13" s="42"/>
      <c r="O13" s="38"/>
      <c r="P13" s="123" t="b">
        <f>'Ist-Stand-Analyse_Inventur'!E30</f>
        <v>0</v>
      </c>
      <c r="Q13" s="123" t="b">
        <f>'Ist-Stand-Analyse_Inventur'!F30</f>
        <v>0</v>
      </c>
      <c r="R13" s="123" t="b">
        <f>'Ist-Stand-Analyse_Inventur'!G30</f>
        <v>0</v>
      </c>
      <c r="S13" s="123" t="b">
        <f>'Ist-Stand-Analyse_Inventur'!H30</f>
        <v>0</v>
      </c>
      <c r="T13" s="38"/>
      <c r="U13" s="38"/>
    </row>
    <row r="14" spans="2:24" x14ac:dyDescent="0.2">
      <c r="B14" s="32"/>
      <c r="C14" s="67" t="s">
        <v>30</v>
      </c>
      <c r="D14" s="70" t="s">
        <v>26</v>
      </c>
      <c r="E14" s="70"/>
      <c r="F14" s="70"/>
      <c r="G14" s="70">
        <v>1</v>
      </c>
      <c r="H14" s="70">
        <v>30</v>
      </c>
      <c r="I14" s="70">
        <v>4</v>
      </c>
      <c r="J14" s="70">
        <f>Tabelle5[[#This Row],[Bedarf pro Person]]*Tabelle5[[#This Row],[Bedarf pro Klasse]]*Tabelle5[[#This Row],[Anzahl  Klassen]]</f>
        <v>120</v>
      </c>
      <c r="K14" s="71">
        <v>0</v>
      </c>
      <c r="L14" s="72">
        <f>Tabelle5[[#This Row],[Anzahl insgesamt]]*Tabelle5[[#This Row],[Preis]]</f>
        <v>0</v>
      </c>
      <c r="N14" s="42"/>
      <c r="O14" s="38"/>
      <c r="P14" s="123" t="b">
        <f>'Ist-Stand-Analyse_Inventur'!E11</f>
        <v>0</v>
      </c>
      <c r="Q14" s="123" t="b">
        <f>'Ist-Stand-Analyse_Inventur'!F11</f>
        <v>0</v>
      </c>
      <c r="R14" s="123" t="b">
        <f>'Ist-Stand-Analyse_Inventur'!G11</f>
        <v>0</v>
      </c>
      <c r="S14" s="123" t="b">
        <f>'Ist-Stand-Analyse_Inventur'!H11</f>
        <v>0</v>
      </c>
      <c r="T14" s="38"/>
      <c r="U14" s="38"/>
    </row>
    <row r="15" spans="2:24" x14ac:dyDescent="0.2">
      <c r="B15" s="32"/>
      <c r="C15" s="67" t="s">
        <v>31</v>
      </c>
      <c r="D15" s="70" t="s">
        <v>26</v>
      </c>
      <c r="E15" s="70"/>
      <c r="F15" s="70"/>
      <c r="G15" s="70">
        <v>1</v>
      </c>
      <c r="H15" s="70">
        <v>30</v>
      </c>
      <c r="I15" s="70">
        <v>4</v>
      </c>
      <c r="J15" s="70">
        <f>Tabelle5[[#This Row],[Bedarf pro Person]]*Tabelle5[[#This Row],[Bedarf pro Klasse]]*Tabelle5[[#This Row],[Anzahl  Klassen]]</f>
        <v>120</v>
      </c>
      <c r="K15" s="71">
        <v>0</v>
      </c>
      <c r="L15" s="72">
        <f>Tabelle5[[#This Row],[Anzahl insgesamt]]*Tabelle5[[#This Row],[Preis]]</f>
        <v>0</v>
      </c>
      <c r="N15" s="42"/>
      <c r="O15" s="38"/>
      <c r="P15" s="38"/>
      <c r="Q15" s="38"/>
      <c r="R15" s="123" t="b">
        <f>'Ist-Stand-Analyse_Inventur'!G12</f>
        <v>0</v>
      </c>
      <c r="S15" s="123" t="b">
        <f>'Ist-Stand-Analyse_Inventur'!H12</f>
        <v>0</v>
      </c>
      <c r="T15" s="123" t="b">
        <f>'Ist-Stand-Analyse_Inventur'!I12</f>
        <v>0</v>
      </c>
      <c r="U15" s="123" t="b">
        <f>'Ist-Stand-Analyse_Inventur'!J12</f>
        <v>0</v>
      </c>
    </row>
    <row r="16" spans="2:24" x14ac:dyDescent="0.2">
      <c r="B16" s="33"/>
      <c r="C16" s="73" t="s">
        <v>31</v>
      </c>
      <c r="D16" s="57" t="s">
        <v>27</v>
      </c>
      <c r="E16" s="57"/>
      <c r="F16" s="57"/>
      <c r="G16" s="57">
        <v>1</v>
      </c>
      <c r="H16" s="57">
        <v>1</v>
      </c>
      <c r="I16" s="57">
        <v>4</v>
      </c>
      <c r="J16" s="57">
        <f>Tabelle5[[#This Row],[Bedarf pro Person]]*Tabelle5[[#This Row],[Bedarf pro Klasse]]*Tabelle5[[#This Row],[Anzahl  Klassen]]</f>
        <v>4</v>
      </c>
      <c r="K16" s="58">
        <v>0</v>
      </c>
      <c r="L16" s="59">
        <f>Tabelle5[[#This Row],[Anzahl insgesamt]]*Tabelle5[[#This Row],[Preis]]</f>
        <v>0</v>
      </c>
      <c r="M16" s="29"/>
      <c r="N16" s="42"/>
      <c r="O16" s="38"/>
      <c r="P16" s="38"/>
      <c r="Q16" s="38"/>
      <c r="R16" s="123" t="b">
        <f>'Ist-Stand-Analyse_Inventur'!G31</f>
        <v>0</v>
      </c>
      <c r="S16" s="123" t="b">
        <f>'Ist-Stand-Analyse_Inventur'!H31</f>
        <v>0</v>
      </c>
      <c r="T16" s="123" t="b">
        <f>'Ist-Stand-Analyse_Inventur'!I31</f>
        <v>0</v>
      </c>
      <c r="U16" s="123" t="b">
        <f>'Ist-Stand-Analyse_Inventur'!J31</f>
        <v>0</v>
      </c>
    </row>
    <row r="17" spans="2:21" x14ac:dyDescent="0.2">
      <c r="C17" s="60"/>
      <c r="D17" s="60"/>
      <c r="E17" s="60"/>
      <c r="F17" s="60"/>
      <c r="G17" s="60"/>
      <c r="H17" s="60"/>
      <c r="I17" s="60"/>
      <c r="J17" s="60"/>
      <c r="K17" s="61"/>
      <c r="L17" s="62"/>
      <c r="N17" s="48"/>
    </row>
    <row r="18" spans="2:21" x14ac:dyDescent="0.2">
      <c r="B18" s="30"/>
      <c r="C18" s="74" t="s">
        <v>44</v>
      </c>
      <c r="D18" s="75" t="s">
        <v>26</v>
      </c>
      <c r="E18" s="75"/>
      <c r="F18" s="75"/>
      <c r="G18" s="75">
        <v>1</v>
      </c>
      <c r="H18" s="75">
        <v>30</v>
      </c>
      <c r="I18" s="75">
        <v>8</v>
      </c>
      <c r="J18" s="75">
        <f>Tabelle5[[#This Row],[Bedarf pro Person]]*Tabelle5[[#This Row],[Bedarf pro Klasse]]*Tabelle5[[#This Row],[Anzahl  Klassen]]</f>
        <v>240</v>
      </c>
      <c r="K18" s="76">
        <v>0</v>
      </c>
      <c r="L18" s="77">
        <f>Tabelle5[[#This Row],[Anzahl insgesamt]]*Tabelle5[[#This Row],[Preis]]</f>
        <v>0</v>
      </c>
      <c r="M18" s="31"/>
      <c r="N18" s="123" t="b">
        <f>'Ist-Stand-Analyse_Inventur'!C13</f>
        <v>0</v>
      </c>
      <c r="O18" s="123" t="b">
        <f>'Ist-Stand-Analyse_Inventur'!D13</f>
        <v>0</v>
      </c>
      <c r="P18" s="123" t="b">
        <f>'Ist-Stand-Analyse_Inventur'!E13</f>
        <v>0</v>
      </c>
      <c r="Q18" s="123" t="b">
        <f>'Ist-Stand-Analyse_Inventur'!F13</f>
        <v>0</v>
      </c>
      <c r="R18" s="123" t="b">
        <f>'Ist-Stand-Analyse_Inventur'!G13</f>
        <v>0</v>
      </c>
      <c r="S18" s="123" t="b">
        <f>'Ist-Stand-Analyse_Inventur'!H13</f>
        <v>0</v>
      </c>
      <c r="T18" s="123" t="b">
        <f>'Ist-Stand-Analyse_Inventur'!I13</f>
        <v>0</v>
      </c>
      <c r="U18" s="123" t="b">
        <f>'Ist-Stand-Analyse_Inventur'!J13</f>
        <v>0</v>
      </c>
    </row>
    <row r="19" spans="2:21" x14ac:dyDescent="0.2">
      <c r="B19" s="33"/>
      <c r="C19" s="78" t="s">
        <v>44</v>
      </c>
      <c r="D19" s="57" t="s">
        <v>27</v>
      </c>
      <c r="E19" s="57"/>
      <c r="F19" s="57"/>
      <c r="G19" s="57">
        <v>2</v>
      </c>
      <c r="H19" s="57">
        <v>1</v>
      </c>
      <c r="I19" s="57">
        <v>8</v>
      </c>
      <c r="J19" s="57">
        <f>Tabelle5[[#This Row],[Bedarf pro Person]]*Tabelle5[[#This Row],[Bedarf pro Klasse]]*Tabelle5[[#This Row],[Anzahl  Klassen]]</f>
        <v>16</v>
      </c>
      <c r="K19" s="79">
        <v>0</v>
      </c>
      <c r="L19" s="80">
        <f>Tabelle5[[#This Row],[Anzahl insgesamt]]*Tabelle5[[#This Row],[Preis]]</f>
        <v>0</v>
      </c>
      <c r="M19" s="29"/>
      <c r="N19" s="123" t="b">
        <f>'Ist-Stand-Analyse_Inventur'!C32</f>
        <v>0</v>
      </c>
      <c r="O19" s="123" t="b">
        <f>'Ist-Stand-Analyse_Inventur'!D32</f>
        <v>0</v>
      </c>
      <c r="P19" s="123" t="b">
        <f>'Ist-Stand-Analyse_Inventur'!E32</f>
        <v>0</v>
      </c>
      <c r="Q19" s="123" t="b">
        <f>'Ist-Stand-Analyse_Inventur'!F32</f>
        <v>0</v>
      </c>
      <c r="R19" s="123" t="b">
        <f>'Ist-Stand-Analyse_Inventur'!G32</f>
        <v>0</v>
      </c>
      <c r="S19" s="123" t="b">
        <f>'Ist-Stand-Analyse_Inventur'!H32</f>
        <v>0</v>
      </c>
      <c r="T19" s="123" t="b">
        <f>'Ist-Stand-Analyse_Inventur'!I32</f>
        <v>0</v>
      </c>
      <c r="U19" s="123" t="b">
        <f>'Ist-Stand-Analyse_Inventur'!J32</f>
        <v>0</v>
      </c>
    </row>
    <row r="20" spans="2:21" x14ac:dyDescent="0.2">
      <c r="C20" s="60"/>
      <c r="D20" s="60"/>
      <c r="E20" s="60"/>
      <c r="F20" s="60"/>
      <c r="G20" s="60"/>
      <c r="H20" s="60"/>
      <c r="I20" s="60"/>
      <c r="J20" s="60"/>
      <c r="K20" s="61"/>
      <c r="L20" s="62"/>
      <c r="N20" s="48"/>
    </row>
    <row r="21" spans="2:21" x14ac:dyDescent="0.2">
      <c r="B21" s="30"/>
      <c r="C21" s="81" t="s">
        <v>13</v>
      </c>
      <c r="D21" s="82" t="s">
        <v>26</v>
      </c>
      <c r="E21" s="82"/>
      <c r="F21" s="82"/>
      <c r="G21" s="82">
        <v>1</v>
      </c>
      <c r="H21" s="82">
        <v>30</v>
      </c>
      <c r="I21" s="82">
        <v>2</v>
      </c>
      <c r="J21" s="82">
        <f>Tabelle5[[#This Row],[Bedarf pro Person]]*Tabelle5[[#This Row],[Bedarf pro Klasse]]*Tabelle5[[#This Row],[Anzahl  Klassen]]</f>
        <v>60</v>
      </c>
      <c r="K21" s="83">
        <v>0</v>
      </c>
      <c r="L21" s="84">
        <f>Tabelle5[[#This Row],[Anzahl insgesamt]]*Tabelle5[[#This Row],[Preis]]</f>
        <v>0</v>
      </c>
      <c r="M21" s="31"/>
      <c r="N21" s="123" t="b">
        <f>'Ist-Stand-Analyse_Inventur'!C14</f>
        <v>0</v>
      </c>
      <c r="O21" s="123" t="b">
        <f>'Ist-Stand-Analyse_Inventur'!D14</f>
        <v>0</v>
      </c>
      <c r="P21" s="38"/>
      <c r="Q21" s="38"/>
      <c r="R21" s="38"/>
      <c r="S21" s="38"/>
      <c r="T21" s="38"/>
      <c r="U21" s="38"/>
    </row>
    <row r="22" spans="2:21" x14ac:dyDescent="0.2">
      <c r="B22" s="32"/>
      <c r="C22" s="85" t="s">
        <v>35</v>
      </c>
      <c r="D22" s="86" t="s">
        <v>26</v>
      </c>
      <c r="E22" s="86"/>
      <c r="F22" s="86"/>
      <c r="G22" s="86">
        <v>1</v>
      </c>
      <c r="H22" s="86">
        <v>30</v>
      </c>
      <c r="I22" s="86">
        <v>2</v>
      </c>
      <c r="J22" s="86">
        <f>Tabelle5[[#This Row],[Bedarf pro Person]]*Tabelle5[[#This Row],[Bedarf pro Klasse]]*Tabelle5[[#This Row],[Anzahl  Klassen]]</f>
        <v>60</v>
      </c>
      <c r="K22" s="87">
        <v>0</v>
      </c>
      <c r="L22" s="88">
        <f>Tabelle5[[#This Row],[Anzahl insgesamt]]*Tabelle5[[#This Row],[Preis]]</f>
        <v>0</v>
      </c>
      <c r="N22" s="123" t="b">
        <f>'Ist-Stand-Analyse_Inventur'!C16</f>
        <v>0</v>
      </c>
      <c r="O22" s="123" t="b">
        <f>'Ist-Stand-Analyse_Inventur'!D16</f>
        <v>0</v>
      </c>
      <c r="P22" s="38"/>
      <c r="Q22" s="38"/>
      <c r="R22" s="38"/>
      <c r="S22" s="38"/>
      <c r="T22" s="38"/>
      <c r="U22" s="38"/>
    </row>
    <row r="23" spans="2:21" x14ac:dyDescent="0.2">
      <c r="B23" s="32"/>
      <c r="C23" s="85" t="s">
        <v>35</v>
      </c>
      <c r="D23" s="60" t="s">
        <v>27</v>
      </c>
      <c r="E23" s="60"/>
      <c r="F23" s="60"/>
      <c r="G23" s="60">
        <v>1</v>
      </c>
      <c r="H23" s="60">
        <v>1</v>
      </c>
      <c r="I23" s="60">
        <v>2</v>
      </c>
      <c r="J23" s="60">
        <f>Tabelle5[[#This Row],[Bedarf pro Person]]*Tabelle5[[#This Row],[Bedarf pro Klasse]]*Tabelle5[[#This Row],[Anzahl  Klassen]]</f>
        <v>2</v>
      </c>
      <c r="K23" s="68">
        <v>80</v>
      </c>
      <c r="L23" s="69">
        <f>Tabelle5[[#This Row],[Anzahl insgesamt]]*Tabelle5[[#This Row],[Preis]]</f>
        <v>160</v>
      </c>
      <c r="N23" s="123" t="b">
        <f>'Ist-Stand-Analyse_Inventur'!C34</f>
        <v>0</v>
      </c>
      <c r="O23" s="123" t="b">
        <f>'Ist-Stand-Analyse_Inventur'!D34</f>
        <v>0</v>
      </c>
      <c r="P23" s="38"/>
      <c r="Q23" s="38"/>
      <c r="R23" s="38"/>
      <c r="S23" s="38"/>
      <c r="T23" s="38"/>
      <c r="U23" s="38"/>
    </row>
    <row r="24" spans="2:21" x14ac:dyDescent="0.2">
      <c r="B24" s="32"/>
      <c r="C24" s="85" t="s">
        <v>96</v>
      </c>
      <c r="D24" s="60" t="s">
        <v>27</v>
      </c>
      <c r="E24" s="60"/>
      <c r="F24" s="60"/>
      <c r="G24" s="60">
        <v>1</v>
      </c>
      <c r="H24" s="60">
        <v>1</v>
      </c>
      <c r="I24" s="60">
        <v>2</v>
      </c>
      <c r="J24" s="60">
        <f>Tabelle5[[#This Row],[Bedarf pro Person]]*Tabelle5[[#This Row],[Bedarf pro Klasse]]*Tabelle5[[#This Row],[Anzahl  Klassen]]</f>
        <v>2</v>
      </c>
      <c r="K24" s="61">
        <v>0</v>
      </c>
      <c r="L24" s="62">
        <f>Tabelle5[[#This Row],[Anzahl insgesamt]]*Tabelle5[[#This Row],[Preis]]</f>
        <v>0</v>
      </c>
      <c r="N24" s="123" t="b">
        <f>'Ist-Stand-Analyse_Inventur'!C33</f>
        <v>0</v>
      </c>
      <c r="O24" s="123" t="b">
        <f>'Ist-Stand-Analyse_Inventur'!D33</f>
        <v>0</v>
      </c>
      <c r="P24" s="123" t="b">
        <f>'Ist-Stand-Analyse_Inventur'!E33</f>
        <v>0</v>
      </c>
      <c r="Q24" s="123" t="b">
        <f>'Ist-Stand-Analyse_Inventur'!F33</f>
        <v>0</v>
      </c>
      <c r="R24" s="38"/>
      <c r="S24" s="38"/>
      <c r="T24" s="38"/>
      <c r="U24" s="38"/>
    </row>
    <row r="25" spans="2:21" x14ac:dyDescent="0.2">
      <c r="B25" s="32"/>
      <c r="C25" s="85" t="s">
        <v>37</v>
      </c>
      <c r="D25" s="86" t="s">
        <v>26</v>
      </c>
      <c r="E25" s="86"/>
      <c r="F25" s="86"/>
      <c r="G25" s="89">
        <v>0.5</v>
      </c>
      <c r="H25" s="116">
        <v>15</v>
      </c>
      <c r="I25" s="86">
        <v>2</v>
      </c>
      <c r="J25" s="86">
        <f>Tabelle5[[#This Row],[Bedarf pro Klasse]]*Tabelle5[[#This Row],[Anzahl  Klassen]]</f>
        <v>30</v>
      </c>
      <c r="K25" s="87">
        <v>5</v>
      </c>
      <c r="L25" s="88">
        <f>Tabelle5[[#This Row],[Anzahl insgesamt]]*Tabelle5[[#This Row],[Preis]]</f>
        <v>150</v>
      </c>
      <c r="N25" s="42"/>
      <c r="O25" s="38"/>
      <c r="P25" s="123" t="b">
        <f>'Ist-Stand-Analyse_Inventur'!E16</f>
        <v>0</v>
      </c>
      <c r="Q25" s="123" t="b">
        <f>'Ist-Stand-Analyse_Inventur'!F16</f>
        <v>0</v>
      </c>
      <c r="R25" s="38"/>
      <c r="S25" s="38"/>
      <c r="T25" s="38"/>
      <c r="U25" s="38"/>
    </row>
    <row r="26" spans="2:21" x14ac:dyDescent="0.2">
      <c r="B26" s="32"/>
      <c r="C26" s="85" t="s">
        <v>37</v>
      </c>
      <c r="D26" s="60" t="s">
        <v>27</v>
      </c>
      <c r="E26" s="60"/>
      <c r="F26" s="60"/>
      <c r="G26" s="60">
        <v>1</v>
      </c>
      <c r="H26" s="60">
        <v>1</v>
      </c>
      <c r="I26" s="60">
        <v>2</v>
      </c>
      <c r="J26" s="60">
        <f>Tabelle5[[#This Row],[Bedarf pro Person]]*Tabelle5[[#This Row],[Bedarf pro Klasse]]*Tabelle5[[#This Row],[Anzahl  Klassen]]</f>
        <v>2</v>
      </c>
      <c r="K26" s="61">
        <v>50</v>
      </c>
      <c r="L26" s="62">
        <f>Tabelle5[[#This Row],[Anzahl insgesamt]]*Tabelle5[[#This Row],[Preis]]</f>
        <v>100</v>
      </c>
      <c r="N26" s="42"/>
      <c r="O26" s="38"/>
      <c r="P26" s="123" t="b">
        <f>'Ist-Stand-Analyse_Inventur'!E34</f>
        <v>0</v>
      </c>
      <c r="Q26" s="123" t="b">
        <f>'Ist-Stand-Analyse_Inventur'!F34</f>
        <v>0</v>
      </c>
      <c r="R26" s="38"/>
      <c r="S26" s="38"/>
      <c r="T26" s="38"/>
      <c r="U26" s="38"/>
    </row>
    <row r="27" spans="2:21" x14ac:dyDescent="0.2">
      <c r="B27" s="32"/>
      <c r="C27" s="85" t="s">
        <v>38</v>
      </c>
      <c r="D27" s="86" t="s">
        <v>26</v>
      </c>
      <c r="E27" s="86"/>
      <c r="F27" s="86"/>
      <c r="G27" s="89">
        <v>0.5</v>
      </c>
      <c r="H27" s="116">
        <v>15</v>
      </c>
      <c r="I27" s="86">
        <v>2</v>
      </c>
      <c r="J27" s="86">
        <f>Tabelle5[[#This Row],[Bedarf pro Klasse]]*Tabelle5[[#This Row],[Anzahl  Klassen]]</f>
        <v>30</v>
      </c>
      <c r="K27" s="87">
        <v>5</v>
      </c>
      <c r="L27" s="88">
        <f>Tabelle5[[#This Row],[Anzahl insgesamt]]*Tabelle5[[#This Row],[Preis]]</f>
        <v>150</v>
      </c>
      <c r="N27" s="42"/>
      <c r="O27" s="38"/>
      <c r="P27" s="38"/>
      <c r="Q27" s="38"/>
      <c r="R27" s="123" t="b">
        <f>'Ist-Stand-Analyse_Inventur'!G16</f>
        <v>0</v>
      </c>
      <c r="S27" s="123" t="b">
        <f>'Ist-Stand-Analyse_Inventur'!H16</f>
        <v>0</v>
      </c>
      <c r="T27" s="38"/>
      <c r="U27" s="38"/>
    </row>
    <row r="28" spans="2:21" x14ac:dyDescent="0.2">
      <c r="B28" s="32"/>
      <c r="C28" s="85" t="s">
        <v>38</v>
      </c>
      <c r="D28" s="60" t="s">
        <v>27</v>
      </c>
      <c r="E28" s="60"/>
      <c r="F28" s="60"/>
      <c r="G28" s="60">
        <v>1</v>
      </c>
      <c r="H28" s="60">
        <v>1</v>
      </c>
      <c r="I28" s="60">
        <v>2</v>
      </c>
      <c r="J28" s="60">
        <f>Tabelle5[[#This Row],[Bedarf pro Person]]*Tabelle5[[#This Row],[Bedarf pro Klasse]]*Tabelle5[[#This Row],[Anzahl  Klassen]]</f>
        <v>2</v>
      </c>
      <c r="K28" s="68">
        <v>70</v>
      </c>
      <c r="L28" s="69">
        <f>Tabelle5[[#This Row],[Anzahl insgesamt]]*Tabelle5[[#This Row],[Preis]]</f>
        <v>140</v>
      </c>
      <c r="N28" s="42"/>
      <c r="O28" s="38"/>
      <c r="P28" s="38"/>
      <c r="Q28" s="38"/>
      <c r="R28" s="123" t="b">
        <f>'Ist-Stand-Analyse_Inventur'!G34</f>
        <v>0</v>
      </c>
      <c r="S28" s="123" t="b">
        <f>'Ist-Stand-Analyse_Inventur'!H34</f>
        <v>0</v>
      </c>
      <c r="T28" s="38"/>
      <c r="U28" s="38"/>
    </row>
    <row r="29" spans="2:21" x14ac:dyDescent="0.2">
      <c r="B29" s="33"/>
      <c r="C29" s="90" t="s">
        <v>79</v>
      </c>
      <c r="D29" s="57" t="s">
        <v>27</v>
      </c>
      <c r="E29" s="57"/>
      <c r="F29" s="57"/>
      <c r="G29" s="57">
        <v>1</v>
      </c>
      <c r="H29" s="57">
        <v>1</v>
      </c>
      <c r="I29" s="57">
        <v>2</v>
      </c>
      <c r="J29" s="57">
        <f>Tabelle5[[#This Row],[Bedarf pro Person]]*Tabelle5[[#This Row],[Bedarf pro Klasse]]*Tabelle5[[#This Row],[Anzahl  Klassen]]</f>
        <v>2</v>
      </c>
      <c r="K29" s="79">
        <v>0</v>
      </c>
      <c r="L29" s="80">
        <f>Tabelle5[[#This Row],[Anzahl insgesamt]]*Tabelle5[[#This Row],[Preis]]</f>
        <v>0</v>
      </c>
      <c r="M29" s="29"/>
      <c r="N29" s="42"/>
      <c r="O29" s="38"/>
      <c r="P29" s="38"/>
      <c r="Q29" s="38"/>
      <c r="R29" s="38"/>
      <c r="S29" s="38"/>
      <c r="T29" s="123" t="b">
        <f>'Ist-Stand-Analyse_Inventur'!I34</f>
        <v>0</v>
      </c>
      <c r="U29" s="123" t="b">
        <f>'Ist-Stand-Analyse_Inventur'!J34</f>
        <v>0</v>
      </c>
    </row>
    <row r="30" spans="2:21" x14ac:dyDescent="0.2">
      <c r="C30" s="60"/>
      <c r="D30" s="60"/>
      <c r="E30" s="60"/>
      <c r="F30" s="60"/>
      <c r="G30" s="60"/>
      <c r="H30" s="60"/>
      <c r="I30" s="60"/>
      <c r="J30" s="60">
        <f>Tabelle5[[#This Row],[Bedarf pro Person]]*Tabelle5[[#This Row],[Bedarf pro Klasse]]*Tabelle5[[#This Row],[Anzahl  Klassen]]</f>
        <v>0</v>
      </c>
      <c r="K30" s="61"/>
      <c r="L30" s="62"/>
      <c r="N30" s="48"/>
    </row>
    <row r="31" spans="2:21" x14ac:dyDescent="0.2">
      <c r="B31" s="30"/>
      <c r="C31" s="91" t="s">
        <v>39</v>
      </c>
      <c r="D31" s="91" t="s">
        <v>26</v>
      </c>
      <c r="E31" s="91"/>
      <c r="F31" s="91"/>
      <c r="G31" s="91">
        <v>0.25</v>
      </c>
      <c r="H31" s="120">
        <f>30*Tabelle5[[#This Row],[Bedarf pro Person]]</f>
        <v>7.5</v>
      </c>
      <c r="I31" s="91">
        <v>6</v>
      </c>
      <c r="J31" s="120">
        <f>Tabelle5[[#This Row],[Bedarf pro Klasse]]*Tabelle5[[#This Row],[Anzahl  Klassen]]</f>
        <v>45</v>
      </c>
      <c r="K31" s="92">
        <v>35</v>
      </c>
      <c r="L31" s="93">
        <f>Tabelle5[[#This Row],[Anzahl insgesamt]]*Tabelle5[[#This Row],[Preis]]</f>
        <v>1575</v>
      </c>
      <c r="M31" s="31"/>
      <c r="N31" s="42"/>
      <c r="O31" s="38"/>
      <c r="P31" s="123" t="b">
        <f>'Ist-Stand-Analyse_Inventur'!E17</f>
        <v>0</v>
      </c>
      <c r="Q31" s="123" t="b">
        <f>'Ist-Stand-Analyse_Inventur'!F17</f>
        <v>0</v>
      </c>
      <c r="R31" s="123" t="b">
        <f>'Ist-Stand-Analyse_Inventur'!G17</f>
        <v>0</v>
      </c>
      <c r="S31" s="123" t="b">
        <f>'Ist-Stand-Analyse_Inventur'!H17</f>
        <v>0</v>
      </c>
      <c r="T31" s="123" t="b">
        <f>'Ist-Stand-Analyse_Inventur'!I17</f>
        <v>0</v>
      </c>
      <c r="U31" s="123" t="b">
        <f>'Ist-Stand-Analyse_Inventur'!J17</f>
        <v>0</v>
      </c>
    </row>
    <row r="32" spans="2:21" x14ac:dyDescent="0.2">
      <c r="B32" s="32"/>
      <c r="C32" s="94" t="s">
        <v>39</v>
      </c>
      <c r="D32" s="60" t="s">
        <v>27</v>
      </c>
      <c r="E32" s="60"/>
      <c r="F32" s="60"/>
      <c r="G32" s="60">
        <v>1</v>
      </c>
      <c r="H32" s="60">
        <v>1</v>
      </c>
      <c r="I32" s="60">
        <v>8</v>
      </c>
      <c r="J32" s="121">
        <f>Tabelle5[[#This Row],[Bedarf pro Person]]*Tabelle5[[#This Row],[Bedarf pro Klasse]]*Tabelle5[[#This Row],[Anzahl  Klassen]]</f>
        <v>8</v>
      </c>
      <c r="K32" s="61">
        <v>35</v>
      </c>
      <c r="L32" s="62">
        <f>Tabelle5[[#This Row],[Anzahl insgesamt]]*Tabelle5[[#This Row],[Preis]]</f>
        <v>280</v>
      </c>
      <c r="N32" s="123" t="b">
        <f>'Ist-Stand-Analyse_Inventur'!C35</f>
        <v>0</v>
      </c>
      <c r="O32" s="123" t="b">
        <f>'Ist-Stand-Analyse_Inventur'!D35</f>
        <v>0</v>
      </c>
      <c r="P32" s="123" t="b">
        <f>'Ist-Stand-Analyse_Inventur'!E35</f>
        <v>0</v>
      </c>
      <c r="Q32" s="123" t="b">
        <f>'Ist-Stand-Analyse_Inventur'!F35</f>
        <v>0</v>
      </c>
      <c r="R32" s="123" t="b">
        <f>'Ist-Stand-Analyse_Inventur'!G35</f>
        <v>0</v>
      </c>
      <c r="S32" s="123" t="b">
        <f>'Ist-Stand-Analyse_Inventur'!H35</f>
        <v>0</v>
      </c>
      <c r="T32" s="123" t="b">
        <f>'Ist-Stand-Analyse_Inventur'!I35</f>
        <v>0</v>
      </c>
      <c r="U32" s="123" t="b">
        <f>'Ist-Stand-Analyse_Inventur'!J35</f>
        <v>0</v>
      </c>
    </row>
    <row r="33" spans="2:21" x14ac:dyDescent="0.2">
      <c r="B33" s="33"/>
      <c r="C33" s="95" t="s">
        <v>45</v>
      </c>
      <c r="D33" s="57" t="s">
        <v>27</v>
      </c>
      <c r="E33" s="57"/>
      <c r="F33" s="57"/>
      <c r="G33" s="57">
        <v>1</v>
      </c>
      <c r="H33" s="57">
        <v>1</v>
      </c>
      <c r="I33" s="57">
        <v>6</v>
      </c>
      <c r="J33" s="57">
        <f>Tabelle5[[#This Row],[Bedarf pro Person]]*Tabelle5[[#This Row],[Bedarf pro Klasse]]*Tabelle5[[#This Row],[Anzahl  Klassen]]</f>
        <v>6</v>
      </c>
      <c r="K33" s="79">
        <v>25</v>
      </c>
      <c r="L33" s="80">
        <f>Tabelle5[[#This Row],[Anzahl insgesamt]]*Tabelle5[[#This Row],[Preis]]</f>
        <v>150</v>
      </c>
      <c r="M33" s="29"/>
      <c r="N33" s="123" t="b">
        <f>'Ist-Stand-Analyse_Inventur'!C36</f>
        <v>0</v>
      </c>
      <c r="O33" s="123" t="b">
        <f>'Ist-Stand-Analyse_Inventur'!D36</f>
        <v>0</v>
      </c>
      <c r="P33" s="123" t="b">
        <f>'Ist-Stand-Analyse_Inventur'!E36</f>
        <v>0</v>
      </c>
      <c r="Q33" s="123" t="b">
        <f>'Ist-Stand-Analyse_Inventur'!F36</f>
        <v>0</v>
      </c>
      <c r="R33" s="123" t="b">
        <f>'Ist-Stand-Analyse_Inventur'!G36</f>
        <v>0</v>
      </c>
      <c r="S33" s="123" t="b">
        <f>'Ist-Stand-Analyse_Inventur'!H36</f>
        <v>0</v>
      </c>
      <c r="T33" s="123" t="b">
        <f>'Ist-Stand-Analyse_Inventur'!I36</f>
        <v>0</v>
      </c>
      <c r="U33" s="123" t="b">
        <f>'Ist-Stand-Analyse_Inventur'!J36</f>
        <v>0</v>
      </c>
    </row>
    <row r="34" spans="2:21" x14ac:dyDescent="0.2">
      <c r="C34" s="60"/>
      <c r="D34" s="60"/>
      <c r="E34" s="60"/>
      <c r="F34" s="60"/>
      <c r="G34" s="60"/>
      <c r="H34" s="60"/>
      <c r="I34" s="60"/>
      <c r="J34" s="60"/>
      <c r="K34" s="61"/>
      <c r="L34" s="62"/>
      <c r="N34" s="48"/>
    </row>
    <row r="35" spans="2:21" x14ac:dyDescent="0.2">
      <c r="B35" s="30"/>
      <c r="C35" s="96" t="s">
        <v>33</v>
      </c>
      <c r="D35" s="97" t="s">
        <v>26</v>
      </c>
      <c r="E35" s="97"/>
      <c r="F35" s="97"/>
      <c r="G35" s="97">
        <v>0.5</v>
      </c>
      <c r="H35" s="97">
        <v>15</v>
      </c>
      <c r="I35" s="97">
        <v>6</v>
      </c>
      <c r="J35" s="97">
        <f>Tabelle5[[#This Row],[Bedarf pro Person]]*Tabelle5[[#This Row],[Bedarf pro Klasse]]*Tabelle5[[#This Row],[Anzahl  Klassen]]</f>
        <v>45</v>
      </c>
      <c r="K35" s="98">
        <v>15</v>
      </c>
      <c r="L35" s="99">
        <f>Tabelle5[[#This Row],[Anzahl insgesamt]]*Tabelle5[[#This Row],[Preis]]</f>
        <v>675</v>
      </c>
      <c r="M35" s="31"/>
      <c r="N35" s="123" t="b">
        <f>'Ist-Stand-Analyse_Inventur'!C18</f>
        <v>0</v>
      </c>
      <c r="O35" s="123" t="b">
        <f>'Ist-Stand-Analyse_Inventur'!D18</f>
        <v>0</v>
      </c>
      <c r="P35" s="123" t="b">
        <f>'Ist-Stand-Analyse_Inventur'!E18</f>
        <v>0</v>
      </c>
      <c r="Q35" s="123" t="b">
        <f>'Ist-Stand-Analyse_Inventur'!F18</f>
        <v>0</v>
      </c>
      <c r="R35" s="123" t="b">
        <f>'Ist-Stand-Analyse_Inventur'!G18</f>
        <v>0</v>
      </c>
      <c r="S35" s="123" t="b">
        <f>'Ist-Stand-Analyse_Inventur'!H18</f>
        <v>0</v>
      </c>
      <c r="T35" s="38"/>
      <c r="U35" s="38"/>
    </row>
    <row r="36" spans="2:21" x14ac:dyDescent="0.2">
      <c r="B36" s="32"/>
      <c r="C36" s="100" t="s">
        <v>33</v>
      </c>
      <c r="D36" s="60" t="s">
        <v>27</v>
      </c>
      <c r="E36" s="60"/>
      <c r="F36" s="60"/>
      <c r="G36" s="60">
        <v>1</v>
      </c>
      <c r="H36" s="60">
        <v>1</v>
      </c>
      <c r="I36" s="60">
        <v>6</v>
      </c>
      <c r="J36" s="60">
        <f>Tabelle5[[#This Row],[Bedarf pro Person]]*Tabelle5[[#This Row],[Bedarf pro Klasse]]*Tabelle5[[#This Row],[Anzahl  Klassen]]</f>
        <v>6</v>
      </c>
      <c r="K36" s="61">
        <v>15</v>
      </c>
      <c r="L36" s="62">
        <f>Tabelle5[[#This Row],[Anzahl insgesamt]]*Tabelle5[[#This Row],[Preis]]</f>
        <v>90</v>
      </c>
      <c r="N36" s="123" t="b">
        <f>'Ist-Stand-Analyse_Inventur'!C37</f>
        <v>0</v>
      </c>
      <c r="O36" s="123" t="b">
        <f>'Ist-Stand-Analyse_Inventur'!D37</f>
        <v>0</v>
      </c>
      <c r="P36" s="123" t="b">
        <f>'Ist-Stand-Analyse_Inventur'!E37</f>
        <v>0</v>
      </c>
      <c r="Q36" s="123" t="b">
        <f>'Ist-Stand-Analyse_Inventur'!F37</f>
        <v>0</v>
      </c>
      <c r="R36" s="123" t="b">
        <f>'Ist-Stand-Analyse_Inventur'!G37</f>
        <v>0</v>
      </c>
      <c r="S36" s="123" t="b">
        <f>'Ist-Stand-Analyse_Inventur'!H37</f>
        <v>0</v>
      </c>
      <c r="T36" s="38"/>
      <c r="U36" s="38"/>
    </row>
    <row r="37" spans="2:21" x14ac:dyDescent="0.2">
      <c r="B37" s="32"/>
      <c r="C37" s="100" t="s">
        <v>34</v>
      </c>
      <c r="D37" s="101" t="s">
        <v>26</v>
      </c>
      <c r="E37" s="101"/>
      <c r="F37" s="101"/>
      <c r="G37" s="101">
        <v>0.5</v>
      </c>
      <c r="H37" s="101">
        <v>15</v>
      </c>
      <c r="I37" s="101">
        <v>2</v>
      </c>
      <c r="J37" s="101">
        <f>Tabelle5[[#This Row],[Bedarf pro Person]]*Tabelle5[[#This Row],[Bedarf pro Klasse]]*Tabelle5[[#This Row],[Anzahl  Klassen]]</f>
        <v>15</v>
      </c>
      <c r="K37" s="102">
        <v>10</v>
      </c>
      <c r="L37" s="103">
        <f>Tabelle5[[#This Row],[Anzahl insgesamt]]*Tabelle5[[#This Row],[Preis]]</f>
        <v>150</v>
      </c>
      <c r="N37" s="118"/>
      <c r="O37" s="119"/>
      <c r="P37" s="119"/>
      <c r="Q37" s="119"/>
      <c r="R37" s="119"/>
      <c r="S37" s="119"/>
      <c r="T37" s="123" t="b">
        <f>'Ist-Stand-Analyse_Inventur'!I18</f>
        <v>0</v>
      </c>
      <c r="U37" s="123" t="b">
        <f>'Ist-Stand-Analyse_Inventur'!J18</f>
        <v>0</v>
      </c>
    </row>
    <row r="38" spans="2:21" x14ac:dyDescent="0.2">
      <c r="B38" s="33"/>
      <c r="C38" s="104" t="s">
        <v>34</v>
      </c>
      <c r="D38" s="57" t="s">
        <v>27</v>
      </c>
      <c r="E38" s="57"/>
      <c r="F38" s="57"/>
      <c r="G38" s="57">
        <v>1</v>
      </c>
      <c r="H38" s="57">
        <v>1</v>
      </c>
      <c r="I38" s="57">
        <v>2</v>
      </c>
      <c r="J38" s="57">
        <f>Tabelle5[[#This Row],[Bedarf pro Person]]*Tabelle5[[#This Row],[Bedarf pro Klasse]]*Tabelle5[[#This Row],[Anzahl  Klassen]]</f>
        <v>2</v>
      </c>
      <c r="K38" s="79">
        <v>10</v>
      </c>
      <c r="L38" s="80">
        <f>Tabelle5[[#This Row],[Anzahl insgesamt]]*Tabelle5[[#This Row],[Preis]]</f>
        <v>20</v>
      </c>
      <c r="M38" s="29"/>
      <c r="N38" s="42"/>
      <c r="O38" s="38"/>
      <c r="P38" s="38"/>
      <c r="Q38" s="38"/>
      <c r="R38" s="38"/>
      <c r="S38" s="38"/>
      <c r="T38" s="123" t="b">
        <f>'Ist-Stand-Analyse_Inventur'!I37</f>
        <v>0</v>
      </c>
      <c r="U38" s="123" t="b">
        <f>'Ist-Stand-Analyse_Inventur'!J37</f>
        <v>0</v>
      </c>
    </row>
    <row r="39" spans="2:21" x14ac:dyDescent="0.2">
      <c r="C39" s="60"/>
      <c r="D39" s="60"/>
      <c r="E39" s="60"/>
      <c r="F39" s="60"/>
      <c r="G39" s="60"/>
      <c r="H39" s="60"/>
      <c r="I39" s="60"/>
      <c r="J39" s="60">
        <f>Tabelle5[[#This Row],[Bedarf pro Person]]*Tabelle5[[#This Row],[Bedarf pro Klasse]]*Tabelle5[[#This Row],[Anzahl  Klassen]]</f>
        <v>0</v>
      </c>
      <c r="K39" s="61"/>
      <c r="L39" s="62"/>
      <c r="N39" s="48"/>
    </row>
    <row r="40" spans="2:21" x14ac:dyDescent="0.2">
      <c r="B40" s="30"/>
      <c r="C40" s="105" t="s">
        <v>40</v>
      </c>
      <c r="D40" s="106" t="s">
        <v>26</v>
      </c>
      <c r="E40" s="106" t="s">
        <v>43</v>
      </c>
      <c r="F40" s="106"/>
      <c r="G40" s="106">
        <v>1</v>
      </c>
      <c r="H40" s="106">
        <v>30</v>
      </c>
      <c r="I40" s="106">
        <v>2</v>
      </c>
      <c r="J40" s="106">
        <f>Tabelle5[[#This Row],[Bedarf pro Person]]*Tabelle5[[#This Row],[Bedarf pro Klasse]]*Tabelle5[[#This Row],[Anzahl  Klassen]]</f>
        <v>60</v>
      </c>
      <c r="K40" s="107">
        <v>0</v>
      </c>
      <c r="L40" s="108">
        <f>Tabelle5[[#This Row],[Anzahl insgesamt]]*Tabelle5[[#This Row],[Preis]]</f>
        <v>0</v>
      </c>
      <c r="M40" s="31"/>
      <c r="N40" s="123" t="b">
        <f>'Ist-Stand-Analyse_Inventur'!C19</f>
        <v>0</v>
      </c>
      <c r="O40" s="123" t="b">
        <f>'Ist-Stand-Analyse_Inventur'!D19</f>
        <v>0</v>
      </c>
      <c r="P40" s="38"/>
      <c r="Q40" s="38"/>
      <c r="R40" s="38"/>
      <c r="S40" s="38"/>
      <c r="T40" s="38"/>
      <c r="U40" s="38"/>
    </row>
    <row r="41" spans="2:21" x14ac:dyDescent="0.2">
      <c r="B41" s="32"/>
      <c r="C41" s="109" t="s">
        <v>40</v>
      </c>
      <c r="D41" s="60" t="s">
        <v>27</v>
      </c>
      <c r="E41" s="60"/>
      <c r="F41" s="60"/>
      <c r="G41" s="60">
        <v>1</v>
      </c>
      <c r="H41" s="60">
        <v>1</v>
      </c>
      <c r="I41" s="60">
        <v>2</v>
      </c>
      <c r="J41" s="60">
        <f>Tabelle5[[#This Row],[Bedarf pro Person]]*Tabelle5[[#This Row],[Bedarf pro Klasse]]*Tabelle5[[#This Row],[Anzahl  Klassen]]</f>
        <v>2</v>
      </c>
      <c r="K41" s="68">
        <v>0</v>
      </c>
      <c r="L41" s="69">
        <f>Tabelle5[[#This Row],[Anzahl insgesamt]]*Tabelle5[[#This Row],[Preis]]</f>
        <v>0</v>
      </c>
      <c r="N41" s="123" t="b">
        <f>'Ist-Stand-Analyse_Inventur'!C38</f>
        <v>0</v>
      </c>
      <c r="O41" s="123" t="b">
        <f>'Ist-Stand-Analyse_Inventur'!D38</f>
        <v>0</v>
      </c>
      <c r="P41" s="38"/>
      <c r="Q41" s="38"/>
      <c r="R41" s="38"/>
      <c r="S41" s="38"/>
      <c r="T41" s="38"/>
      <c r="U41" s="38"/>
    </row>
    <row r="42" spans="2:21" x14ac:dyDescent="0.2">
      <c r="B42" s="32"/>
      <c r="C42" s="109" t="s">
        <v>41</v>
      </c>
      <c r="D42" s="110" t="s">
        <v>26</v>
      </c>
      <c r="E42" s="110" t="s">
        <v>43</v>
      </c>
      <c r="F42" s="110"/>
      <c r="G42" s="110">
        <v>1</v>
      </c>
      <c r="H42" s="110">
        <v>30</v>
      </c>
      <c r="I42" s="110">
        <v>2</v>
      </c>
      <c r="J42" s="110">
        <f>Tabelle5[[#This Row],[Bedarf pro Person]]*Tabelle5[[#This Row],[Bedarf pro Klasse]]*Tabelle5[[#This Row],[Anzahl  Klassen]]</f>
        <v>60</v>
      </c>
      <c r="K42" s="111">
        <v>0</v>
      </c>
      <c r="L42" s="112">
        <f>Tabelle5[[#This Row],[Anzahl insgesamt]]*Tabelle5[[#This Row],[Preis]]</f>
        <v>0</v>
      </c>
      <c r="N42" s="46"/>
      <c r="O42" s="47"/>
      <c r="P42" s="123" t="b">
        <f>'Ist-Stand-Analyse_Inventur'!E18</f>
        <v>0</v>
      </c>
      <c r="Q42" s="123" t="b">
        <f>'Ist-Stand-Analyse_Inventur'!F18</f>
        <v>0</v>
      </c>
      <c r="R42" s="38"/>
      <c r="S42" s="38"/>
      <c r="T42" s="38"/>
      <c r="U42" s="38"/>
    </row>
    <row r="43" spans="2:21" x14ac:dyDescent="0.2">
      <c r="B43" s="32"/>
      <c r="C43" s="113" t="s">
        <v>41</v>
      </c>
      <c r="D43" s="60" t="s">
        <v>27</v>
      </c>
      <c r="E43" s="60"/>
      <c r="F43" s="60"/>
      <c r="G43" s="60">
        <v>1</v>
      </c>
      <c r="H43" s="60">
        <v>1</v>
      </c>
      <c r="I43" s="60">
        <v>2</v>
      </c>
      <c r="J43" s="60">
        <f>Tabelle5[[#This Row],[Bedarf pro Person]]*Tabelle5[[#This Row],[Bedarf pro Klasse]]*Tabelle5[[#This Row],[Anzahl  Klassen]]</f>
        <v>2</v>
      </c>
      <c r="K43" s="68">
        <v>0</v>
      </c>
      <c r="L43" s="69">
        <f>Tabelle5[[#This Row],[Anzahl insgesamt]]*Tabelle5[[#This Row],[Preis]]</f>
        <v>0</v>
      </c>
      <c r="N43" s="46"/>
      <c r="O43" s="47"/>
      <c r="P43" s="123" t="b">
        <f>'Ist-Stand-Analyse_Inventur'!E38</f>
        <v>0</v>
      </c>
      <c r="Q43" s="123" t="b">
        <f>'Ist-Stand-Analyse_Inventur'!F38</f>
        <v>0</v>
      </c>
      <c r="R43" s="38"/>
      <c r="S43" s="38"/>
      <c r="T43" s="38"/>
      <c r="U43" s="38"/>
    </row>
    <row r="44" spans="2:21" x14ac:dyDescent="0.2">
      <c r="B44" s="32"/>
      <c r="C44" s="109" t="s">
        <v>42</v>
      </c>
      <c r="D44" s="110" t="s">
        <v>26</v>
      </c>
      <c r="E44" s="110" t="s">
        <v>43</v>
      </c>
      <c r="F44" s="110"/>
      <c r="G44" s="110">
        <v>1</v>
      </c>
      <c r="H44" s="110">
        <v>30</v>
      </c>
      <c r="I44" s="110">
        <v>2</v>
      </c>
      <c r="J44" s="110">
        <f>Tabelle5[[#This Row],[Bedarf pro Person]]*Tabelle5[[#This Row],[Bedarf pro Klasse]]*Tabelle5[[#This Row],[Anzahl  Klassen]]</f>
        <v>60</v>
      </c>
      <c r="K44" s="111">
        <v>0</v>
      </c>
      <c r="L44" s="112">
        <f>Tabelle5[[#This Row],[Anzahl insgesamt]]*Tabelle5[[#This Row],[Preis]]</f>
        <v>0</v>
      </c>
      <c r="N44" s="46"/>
      <c r="O44" s="47"/>
      <c r="P44" s="38"/>
      <c r="Q44" s="38"/>
      <c r="R44" s="123" t="b">
        <f>'Ist-Stand-Analyse_Inventur'!G18</f>
        <v>0</v>
      </c>
      <c r="S44" s="123" t="b">
        <f>'Ist-Stand-Analyse_Inventur'!H18</f>
        <v>0</v>
      </c>
      <c r="T44" s="38"/>
      <c r="U44" s="38"/>
    </row>
    <row r="45" spans="2:21" x14ac:dyDescent="0.2">
      <c r="B45" s="32"/>
      <c r="C45" s="109" t="s">
        <v>42</v>
      </c>
      <c r="D45" s="60" t="s">
        <v>27</v>
      </c>
      <c r="E45" s="60"/>
      <c r="F45" s="60"/>
      <c r="G45" s="60">
        <v>1</v>
      </c>
      <c r="H45" s="60">
        <v>1</v>
      </c>
      <c r="I45" s="60">
        <v>2</v>
      </c>
      <c r="J45" s="60">
        <f>Tabelle5[[#This Row],[Bedarf pro Person]]*Tabelle5[[#This Row],[Bedarf pro Klasse]]*Tabelle5[[#This Row],[Anzahl  Klassen]]</f>
        <v>2</v>
      </c>
      <c r="K45" s="68">
        <v>0</v>
      </c>
      <c r="L45" s="62">
        <f>Tabelle5[[#This Row],[Anzahl insgesamt]]*Tabelle5[[#This Row],[Preis]]</f>
        <v>0</v>
      </c>
      <c r="N45" s="46"/>
      <c r="O45" s="47"/>
      <c r="P45" s="38"/>
      <c r="Q45" s="38"/>
      <c r="R45" s="123" t="b">
        <f>'Ist-Stand-Analyse_Inventur'!G38</f>
        <v>0</v>
      </c>
      <c r="S45" s="123" t="b">
        <f>'Ist-Stand-Analyse_Inventur'!H38</f>
        <v>0</v>
      </c>
      <c r="T45" s="38"/>
      <c r="U45" s="38"/>
    </row>
    <row r="46" spans="2:21" x14ac:dyDescent="0.2">
      <c r="B46" s="32"/>
      <c r="C46" s="109" t="s">
        <v>56</v>
      </c>
      <c r="D46" s="110" t="s">
        <v>26</v>
      </c>
      <c r="E46" s="110" t="s">
        <v>43</v>
      </c>
      <c r="F46" s="110"/>
      <c r="G46" s="110">
        <v>1</v>
      </c>
      <c r="H46" s="110">
        <v>30</v>
      </c>
      <c r="I46" s="110">
        <v>2</v>
      </c>
      <c r="J46" s="110">
        <f>Tabelle5[[#This Row],[Bedarf pro Person]]*Tabelle5[[#This Row],[Bedarf pro Klasse]]*Tabelle5[[#This Row],[Anzahl  Klassen]]</f>
        <v>60</v>
      </c>
      <c r="K46" s="111">
        <v>0</v>
      </c>
      <c r="L46" s="112">
        <f>Tabelle5[[#This Row],[Anzahl insgesamt]]*Tabelle5[[#This Row],[Preis]]</f>
        <v>0</v>
      </c>
      <c r="N46" s="46"/>
      <c r="O46" s="47"/>
      <c r="P46" s="38"/>
      <c r="Q46" s="38"/>
      <c r="R46" s="38"/>
      <c r="S46" s="38"/>
      <c r="T46" s="123" t="b">
        <f>'Ist-Stand-Analyse_Inventur'!I19</f>
        <v>0</v>
      </c>
      <c r="U46" s="123" t="b">
        <f>'Ist-Stand-Analyse_Inventur'!J19</f>
        <v>0</v>
      </c>
    </row>
    <row r="47" spans="2:21" x14ac:dyDescent="0.2">
      <c r="B47" s="33"/>
      <c r="C47" s="114" t="s">
        <v>56</v>
      </c>
      <c r="D47" s="57" t="s">
        <v>27</v>
      </c>
      <c r="E47" s="57"/>
      <c r="F47" s="57"/>
      <c r="G47" s="57">
        <v>1</v>
      </c>
      <c r="H47" s="57">
        <v>1</v>
      </c>
      <c r="I47" s="57">
        <v>1</v>
      </c>
      <c r="J47" s="57">
        <f>Tabelle5[[#This Row],[Bedarf pro Person]]*Tabelle5[[#This Row],[Bedarf pro Klasse]]*Tabelle5[[#This Row],[Anzahl  Klassen]]</f>
        <v>1</v>
      </c>
      <c r="K47" s="58">
        <v>0</v>
      </c>
      <c r="L47" s="80">
        <f>Tabelle5[[#This Row],[Anzahl insgesamt]]*Tabelle5[[#This Row],[Preis]]</f>
        <v>0</v>
      </c>
      <c r="M47" s="29"/>
      <c r="N47" s="49"/>
      <c r="O47" s="50"/>
      <c r="P47" s="51"/>
      <c r="Q47" s="51"/>
      <c r="R47" s="51"/>
      <c r="S47" s="51"/>
      <c r="T47" s="123" t="b">
        <f>'Ist-Stand-Analyse_Inventur'!I38</f>
        <v>0</v>
      </c>
      <c r="U47" s="123" t="b">
        <f>'Ist-Stand-Analyse_Inventur'!J38</f>
        <v>0</v>
      </c>
    </row>
    <row r="48" spans="2:21" x14ac:dyDescent="0.2">
      <c r="C48" s="60"/>
      <c r="D48" s="60"/>
      <c r="E48" s="60"/>
      <c r="F48" s="60"/>
      <c r="G48" s="60"/>
      <c r="H48" s="60"/>
      <c r="I48" s="60"/>
      <c r="J48" s="60"/>
      <c r="K48" s="61"/>
      <c r="L48" s="62"/>
    </row>
    <row r="49" spans="3:12" x14ac:dyDescent="0.2">
      <c r="C49" s="60"/>
      <c r="D49" s="60"/>
      <c r="E49" s="60"/>
      <c r="F49" s="60"/>
      <c r="G49" s="60"/>
      <c r="H49" s="60"/>
      <c r="I49" s="60"/>
      <c r="J49" s="60"/>
      <c r="K49" s="60"/>
      <c r="L49" s="117">
        <f>SUM(L5:L48)</f>
        <v>5054</v>
      </c>
    </row>
  </sheetData>
  <mergeCells count="2">
    <mergeCell ref="B2:Q2"/>
    <mergeCell ref="G3:I3"/>
  </mergeCells>
  <conditionalFormatting sqref="N8:O8 N9:Q9 N10:O11">
    <cfRule type="containsText" dxfId="35" priority="38" operator="containsText" text="FALSCH">
      <formula>NOT(ISERROR(SEARCH("FALSCH",N8)))</formula>
    </cfRule>
    <cfRule type="containsText" dxfId="34" priority="37" operator="containsText" text="WAHR">
      <formula>NOT(ISERROR(SEARCH("WAHR",N8)))</formula>
    </cfRule>
  </conditionalFormatting>
  <conditionalFormatting sqref="N21:O24">
    <cfRule type="containsText" dxfId="33" priority="23" operator="containsText" text="WAHR">
      <formula>NOT(ISERROR(SEARCH("WAHR",N21)))</formula>
    </cfRule>
    <cfRule type="containsText" dxfId="32" priority="24" operator="containsText" text="FALSCH">
      <formula>NOT(ISERROR(SEARCH("FALSCH",N21)))</formula>
    </cfRule>
  </conditionalFormatting>
  <conditionalFormatting sqref="N40:O41">
    <cfRule type="containsText" dxfId="31" priority="7" operator="containsText" text="WAHR">
      <formula>NOT(ISERROR(SEARCH("WAHR",N40)))</formula>
    </cfRule>
    <cfRule type="containsText" dxfId="30" priority="8" operator="containsText" text="FALSCH">
      <formula>NOT(ISERROR(SEARCH("FALSCH",N40)))</formula>
    </cfRule>
  </conditionalFormatting>
  <conditionalFormatting sqref="N35:S36">
    <cfRule type="containsText" dxfId="29" priority="11" operator="containsText" text="WAHR">
      <formula>NOT(ISERROR(SEARCH("WAHR",N35)))</formula>
    </cfRule>
    <cfRule type="containsText" dxfId="28" priority="12" operator="containsText" text="FALSCH">
      <formula>NOT(ISERROR(SEARCH("FALSCH",N35)))</formula>
    </cfRule>
  </conditionalFormatting>
  <conditionalFormatting sqref="N5:U6">
    <cfRule type="containsText" dxfId="27" priority="39" operator="containsText" text="WAHR">
      <formula>NOT(ISERROR(SEARCH("WAHR",N5)))</formula>
    </cfRule>
    <cfRule type="containsText" dxfId="26" priority="40" operator="containsText" text="FALSCH">
      <formula>NOT(ISERROR(SEARCH("FALSCH",N5)))</formula>
    </cfRule>
  </conditionalFormatting>
  <conditionalFormatting sqref="N18:U19">
    <cfRule type="containsText" dxfId="25" priority="25" operator="containsText" text="WAHR">
      <formula>NOT(ISERROR(SEARCH("WAHR",N18)))</formula>
    </cfRule>
    <cfRule type="containsText" dxfId="24" priority="26" operator="containsText" text="FALSCH">
      <formula>NOT(ISERROR(SEARCH("FALSCH",N18)))</formula>
    </cfRule>
  </conditionalFormatting>
  <conditionalFormatting sqref="N32:U33">
    <cfRule type="containsText" dxfId="23" priority="15" operator="containsText" text="WAHR">
      <formula>NOT(ISERROR(SEARCH("WAHR",N32)))</formula>
    </cfRule>
    <cfRule type="containsText" dxfId="22" priority="16" operator="containsText" text="FALSCH">
      <formula>NOT(ISERROR(SEARCH("FALSCH",N32)))</formula>
    </cfRule>
  </conditionalFormatting>
  <conditionalFormatting sqref="P8:Q8">
    <cfRule type="containsText" dxfId="21" priority="35" operator="containsText" text="WAHR">
      <formula>NOT(ISERROR(SEARCH("WAHR",P8)))</formula>
    </cfRule>
    <cfRule type="containsText" dxfId="20" priority="36" operator="containsText" text="FALSCH">
      <formula>NOT(ISERROR(SEARCH("FALSCH",P8)))</formula>
    </cfRule>
  </conditionalFormatting>
  <conditionalFormatting sqref="P24:Q26">
    <cfRule type="containsText" dxfId="19" priority="21" operator="containsText" text="WAHR">
      <formula>NOT(ISERROR(SEARCH("WAHR",P24)))</formula>
    </cfRule>
    <cfRule type="containsText" dxfId="18" priority="22" operator="containsText" text="FALSCH">
      <formula>NOT(ISERROR(SEARCH("FALSCH",P24)))</formula>
    </cfRule>
  </conditionalFormatting>
  <conditionalFormatting sqref="P42:Q43">
    <cfRule type="containsText" dxfId="17" priority="6" operator="containsText" text="FALSCH">
      <formula>NOT(ISERROR(SEARCH("FALSCH",P42)))</formula>
    </cfRule>
    <cfRule type="containsText" dxfId="16" priority="5" operator="containsText" text="WAHR">
      <formula>NOT(ISERROR(SEARCH("WAHR",P42)))</formula>
    </cfRule>
  </conditionalFormatting>
  <conditionalFormatting sqref="P12:S14">
    <cfRule type="containsText" dxfId="15" priority="30" operator="containsText" text="FALSCH">
      <formula>NOT(ISERROR(SEARCH("FALSCH",P12)))</formula>
    </cfRule>
    <cfRule type="containsText" dxfId="14" priority="29" operator="containsText" text="WAHR">
      <formula>NOT(ISERROR(SEARCH("WAHR",P12)))</formula>
    </cfRule>
  </conditionalFormatting>
  <conditionalFormatting sqref="P31:U31">
    <cfRule type="containsText" dxfId="13" priority="14" operator="containsText" text="FALSCH">
      <formula>NOT(ISERROR(SEARCH("FALSCH",P31)))</formula>
    </cfRule>
    <cfRule type="containsText" dxfId="12" priority="13" operator="containsText" text="WAHR">
      <formula>NOT(ISERROR(SEARCH("WAHR",P31)))</formula>
    </cfRule>
  </conditionalFormatting>
  <conditionalFormatting sqref="R27:S28">
    <cfRule type="containsText" dxfId="11" priority="19" operator="containsText" text="WAHR">
      <formula>NOT(ISERROR(SEARCH("WAHR",R27)))</formula>
    </cfRule>
    <cfRule type="containsText" dxfId="10" priority="20" operator="containsText" text="FALSCH">
      <formula>NOT(ISERROR(SEARCH("FALSCH",R27)))</formula>
    </cfRule>
  </conditionalFormatting>
  <conditionalFormatting sqref="R44:S45">
    <cfRule type="containsText" dxfId="9" priority="4" operator="containsText" text="FALSCH">
      <formula>NOT(ISERROR(SEARCH("FALSCH",R44)))</formula>
    </cfRule>
    <cfRule type="containsText" dxfId="8" priority="3" operator="containsText" text="WAHR">
      <formula>NOT(ISERROR(SEARCH("WAHR",R44)))</formula>
    </cfRule>
  </conditionalFormatting>
  <conditionalFormatting sqref="R15:U16">
    <cfRule type="containsText" dxfId="7" priority="27" operator="containsText" text="WAHR">
      <formula>NOT(ISERROR(SEARCH("WAHR",R15)))</formula>
    </cfRule>
    <cfRule type="containsText" dxfId="6" priority="28" operator="containsText" text="FALSCH">
      <formula>NOT(ISERROR(SEARCH("FALSCH",R15)))</formula>
    </cfRule>
  </conditionalFormatting>
  <conditionalFormatting sqref="T29:U29">
    <cfRule type="containsText" dxfId="5" priority="18" operator="containsText" text="FALSCH">
      <formula>NOT(ISERROR(SEARCH("FALSCH",T29)))</formula>
    </cfRule>
    <cfRule type="containsText" dxfId="4" priority="17" operator="containsText" text="WAHR">
      <formula>NOT(ISERROR(SEARCH("WAHR",T29)))</formula>
    </cfRule>
  </conditionalFormatting>
  <conditionalFormatting sqref="T37:U38">
    <cfRule type="containsText" dxfId="3" priority="10" operator="containsText" text="FALSCH">
      <formula>NOT(ISERROR(SEARCH("FALSCH",T37)))</formula>
    </cfRule>
    <cfRule type="containsText" dxfId="2" priority="9" operator="containsText" text="WAHR">
      <formula>NOT(ISERROR(SEARCH("WAHR",T37)))</formula>
    </cfRule>
  </conditionalFormatting>
  <conditionalFormatting sqref="T46:U47">
    <cfRule type="containsText" dxfId="1" priority="2" operator="containsText" text="FALSCH">
      <formula>NOT(ISERROR(SEARCH("FALSCH",T46)))</formula>
    </cfRule>
    <cfRule type="containsText" dxfId="0" priority="1" operator="containsText" text="WAHR">
      <formula>NOT(ISERROR(SEARCH("WAHR",T46)))</formula>
    </cfRule>
  </conditionalFormatting>
  <pageMargins left="0.7" right="0.7" top="0.78740157499999996" bottom="0.78740157499999996" header="0.3" footer="0.3"/>
  <ignoredErrors>
    <ignoredError sqref="P10:U10 N7:O8 N6 N9:N11 N18:N19 N21:N24 N32:N33 N35:N36 N40:N41" calculatedColumn="1"/>
    <ignoredError sqref="O10" formula="1" calculatedColumn="1"/>
  </ignoredErrors>
  <drawing r:id="rId1"/>
  <tableParts count="2">
    <tablePart r:id="rId2"/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49588D-573A-604C-A221-FF62530D4DDE}">
  <dimension ref="B1:F34"/>
  <sheetViews>
    <sheetView workbookViewId="0">
      <selection activeCell="F20" sqref="F20"/>
    </sheetView>
  </sheetViews>
  <sheetFormatPr baseColWidth="10" defaultRowHeight="16" x14ac:dyDescent="0.2"/>
  <cols>
    <col min="1" max="1" width="6" customWidth="1"/>
    <col min="2" max="2" width="42.33203125" customWidth="1"/>
    <col min="3" max="3" width="21.6640625" customWidth="1"/>
    <col min="4" max="4" width="20.6640625" customWidth="1"/>
    <col min="5" max="5" width="9" customWidth="1"/>
  </cols>
  <sheetData>
    <row r="1" spans="2:6" ht="33" customHeight="1" x14ac:dyDescent="0.2"/>
    <row r="2" spans="2:6" ht="23" customHeight="1" x14ac:dyDescent="0.3">
      <c r="B2" s="35" t="s">
        <v>66</v>
      </c>
    </row>
    <row r="3" spans="2:6" ht="21" x14ac:dyDescent="0.25">
      <c r="B3" s="26" t="s">
        <v>46</v>
      </c>
      <c r="C3" s="28" t="s">
        <v>61</v>
      </c>
      <c r="D3" s="28" t="s">
        <v>62</v>
      </c>
      <c r="F3" s="39" t="s">
        <v>76</v>
      </c>
    </row>
    <row r="4" spans="2:6" ht="21" x14ac:dyDescent="0.25">
      <c r="B4" s="9" t="s">
        <v>75</v>
      </c>
      <c r="C4" s="28">
        <v>20</v>
      </c>
      <c r="D4" s="34">
        <v>12</v>
      </c>
      <c r="F4" t="s">
        <v>88</v>
      </c>
    </row>
    <row r="5" spans="2:6" ht="21" x14ac:dyDescent="0.25">
      <c r="B5" s="10" t="s">
        <v>11</v>
      </c>
      <c r="C5" s="28">
        <v>10</v>
      </c>
      <c r="D5" s="34"/>
      <c r="F5" t="s">
        <v>87</v>
      </c>
    </row>
    <row r="6" spans="2:6" ht="21" x14ac:dyDescent="0.25">
      <c r="B6" s="10" t="s">
        <v>28</v>
      </c>
      <c r="C6" s="28">
        <v>1</v>
      </c>
      <c r="D6" s="34"/>
      <c r="F6" t="s">
        <v>86</v>
      </c>
    </row>
    <row r="7" spans="2:6" ht="21" x14ac:dyDescent="0.25">
      <c r="B7" s="10" t="s">
        <v>47</v>
      </c>
      <c r="C7" s="28">
        <v>1</v>
      </c>
      <c r="D7" s="34"/>
      <c r="F7" t="s">
        <v>86</v>
      </c>
    </row>
    <row r="8" spans="2:6" ht="21" x14ac:dyDescent="0.25">
      <c r="B8" s="10" t="s">
        <v>48</v>
      </c>
      <c r="C8" s="28">
        <v>1</v>
      </c>
      <c r="D8" s="34"/>
    </row>
    <row r="9" spans="2:6" ht="21" x14ac:dyDescent="0.25">
      <c r="B9" s="11" t="s">
        <v>63</v>
      </c>
      <c r="C9" s="28">
        <v>1</v>
      </c>
      <c r="D9" s="34">
        <v>8</v>
      </c>
      <c r="F9" t="s">
        <v>91</v>
      </c>
    </row>
    <row r="10" spans="2:6" ht="21" x14ac:dyDescent="0.25">
      <c r="B10" s="12" t="s">
        <v>58</v>
      </c>
      <c r="C10" s="28">
        <v>1</v>
      </c>
      <c r="D10" s="34">
        <v>0</v>
      </c>
      <c r="F10" t="s">
        <v>43</v>
      </c>
    </row>
    <row r="11" spans="2:6" ht="21" x14ac:dyDescent="0.25">
      <c r="B11" s="12" t="s">
        <v>50</v>
      </c>
      <c r="C11" s="28">
        <v>0.5</v>
      </c>
      <c r="D11" s="34">
        <v>5</v>
      </c>
      <c r="F11" t="s">
        <v>85</v>
      </c>
    </row>
    <row r="12" spans="2:6" ht="21" x14ac:dyDescent="0.25">
      <c r="B12" s="13" t="s">
        <v>39</v>
      </c>
      <c r="C12" s="28">
        <v>0.25</v>
      </c>
      <c r="D12" s="34">
        <v>35</v>
      </c>
      <c r="F12" t="s">
        <v>93</v>
      </c>
    </row>
    <row r="13" spans="2:6" ht="21" x14ac:dyDescent="0.25">
      <c r="B13" s="14" t="s">
        <v>33</v>
      </c>
      <c r="C13" s="28">
        <v>0.5</v>
      </c>
      <c r="D13" s="34">
        <v>15</v>
      </c>
      <c r="F13" t="s">
        <v>84</v>
      </c>
    </row>
    <row r="14" spans="2:6" ht="21" x14ac:dyDescent="0.25">
      <c r="B14" s="14" t="s">
        <v>19</v>
      </c>
      <c r="C14" s="28">
        <v>0.5</v>
      </c>
      <c r="D14" s="34">
        <v>9</v>
      </c>
      <c r="F14" t="s">
        <v>84</v>
      </c>
    </row>
    <row r="15" spans="2:6" ht="21" x14ac:dyDescent="0.25">
      <c r="B15" s="27" t="s">
        <v>73</v>
      </c>
      <c r="C15" s="28">
        <v>1</v>
      </c>
      <c r="D15" s="34">
        <v>0</v>
      </c>
      <c r="F15" t="s">
        <v>43</v>
      </c>
    </row>
    <row r="18" spans="2:6" ht="24" x14ac:dyDescent="0.3">
      <c r="B18" s="35" t="s">
        <v>65</v>
      </c>
    </row>
    <row r="19" spans="2:6" ht="21" x14ac:dyDescent="0.25">
      <c r="B19" s="26" t="s">
        <v>46</v>
      </c>
      <c r="C19" s="28" t="s">
        <v>29</v>
      </c>
      <c r="D19" s="28" t="s">
        <v>62</v>
      </c>
    </row>
    <row r="20" spans="2:6" ht="21" x14ac:dyDescent="0.25">
      <c r="B20" s="9" t="s">
        <v>69</v>
      </c>
      <c r="C20" s="28">
        <v>1</v>
      </c>
      <c r="D20" s="34">
        <v>7</v>
      </c>
      <c r="F20" t="s">
        <v>89</v>
      </c>
    </row>
    <row r="21" spans="2:6" ht="21" x14ac:dyDescent="0.25">
      <c r="B21" s="10" t="s">
        <v>67</v>
      </c>
      <c r="C21" s="28">
        <v>1</v>
      </c>
      <c r="D21" s="34">
        <v>50</v>
      </c>
    </row>
    <row r="22" spans="2:6" ht="21" x14ac:dyDescent="0.25">
      <c r="B22" s="10" t="s">
        <v>16</v>
      </c>
      <c r="C22" s="28">
        <v>1</v>
      </c>
      <c r="D22" s="34">
        <v>35</v>
      </c>
    </row>
    <row r="23" spans="2:6" ht="21" x14ac:dyDescent="0.25">
      <c r="B23" s="10" t="s">
        <v>47</v>
      </c>
      <c r="C23" s="28">
        <v>1</v>
      </c>
      <c r="D23" s="34">
        <v>80</v>
      </c>
    </row>
    <row r="24" spans="2:6" ht="21" x14ac:dyDescent="0.25">
      <c r="B24" s="10" t="s">
        <v>48</v>
      </c>
      <c r="C24" s="28">
        <v>1</v>
      </c>
      <c r="D24" s="34"/>
    </row>
    <row r="25" spans="2:6" ht="21" x14ac:dyDescent="0.25">
      <c r="B25" s="11" t="s">
        <v>63</v>
      </c>
      <c r="C25" s="28">
        <v>1</v>
      </c>
      <c r="D25" s="34"/>
      <c r="F25" t="s">
        <v>90</v>
      </c>
    </row>
    <row r="26" spans="2:6" ht="21" x14ac:dyDescent="0.25">
      <c r="B26" s="12" t="s">
        <v>58</v>
      </c>
      <c r="C26" s="28">
        <v>1</v>
      </c>
      <c r="D26" s="34"/>
    </row>
    <row r="27" spans="2:6" ht="21" x14ac:dyDescent="0.25">
      <c r="B27" s="12" t="s">
        <v>35</v>
      </c>
      <c r="C27" s="28">
        <v>1</v>
      </c>
      <c r="D27" s="34">
        <v>80</v>
      </c>
    </row>
    <row r="28" spans="2:6" ht="21" x14ac:dyDescent="0.25">
      <c r="B28" s="12" t="s">
        <v>14</v>
      </c>
      <c r="C28" s="28">
        <v>1</v>
      </c>
      <c r="D28" s="34">
        <v>50</v>
      </c>
    </row>
    <row r="29" spans="2:6" ht="21" x14ac:dyDescent="0.25">
      <c r="B29" s="12" t="s">
        <v>68</v>
      </c>
      <c r="C29" s="28">
        <v>1</v>
      </c>
      <c r="D29" s="34">
        <v>70</v>
      </c>
    </row>
    <row r="30" spans="2:6" ht="21" x14ac:dyDescent="0.25">
      <c r="B30" s="13" t="s">
        <v>39</v>
      </c>
      <c r="C30" s="28">
        <v>1</v>
      </c>
      <c r="D30" s="34">
        <v>35</v>
      </c>
    </row>
    <row r="31" spans="2:6" ht="21" x14ac:dyDescent="0.25">
      <c r="B31" s="13" t="s">
        <v>64</v>
      </c>
      <c r="C31" s="28">
        <v>1</v>
      </c>
      <c r="D31" s="34"/>
      <c r="F31" t="s">
        <v>92</v>
      </c>
    </row>
    <row r="32" spans="2:6" ht="21" x14ac:dyDescent="0.25">
      <c r="B32" s="14" t="s">
        <v>33</v>
      </c>
      <c r="C32" s="28">
        <v>1</v>
      </c>
      <c r="D32" s="34">
        <v>15</v>
      </c>
    </row>
    <row r="33" spans="2:6" ht="21" x14ac:dyDescent="0.25">
      <c r="B33" s="14" t="s">
        <v>19</v>
      </c>
      <c r="C33" s="28">
        <v>1</v>
      </c>
      <c r="D33" s="34">
        <v>9</v>
      </c>
    </row>
    <row r="34" spans="2:6" ht="21" x14ac:dyDescent="0.25">
      <c r="B34" s="27" t="s">
        <v>74</v>
      </c>
      <c r="C34" s="28">
        <v>1</v>
      </c>
      <c r="D34" s="36">
        <v>0</v>
      </c>
      <c r="F34" t="s">
        <v>43</v>
      </c>
    </row>
  </sheetData>
  <pageMargins left="0.7" right="0.7" top="0.78740157499999996" bottom="0.78740157499999996" header="0.3" footer="0.3"/>
  <drawing r:id="rId1"/>
  <tableParts count="2">
    <tablePart r:id="rId2"/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3</vt:i4>
      </vt:variant>
    </vt:vector>
  </HeadingPairs>
  <TitlesOfParts>
    <vt:vector size="3" baseType="lpstr">
      <vt:lpstr>Ist-Stand-Analyse_Inventur</vt:lpstr>
      <vt:lpstr>Beispielbestellung</vt:lpstr>
      <vt:lpstr>Hinweise zum Material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2023-06-17T03:29:06Z</dcterms:created>
  <dcterms:modified xsi:type="dcterms:W3CDTF">2025-06-05T12:26:13Z</dcterms:modified>
</cp:coreProperties>
</file>